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J:\gis_editing\projects_current\24k_2013\24k_gm77_rimrock_tieton_weddle\spreadsheets\PEH_tables_new_numbers_11_1_2017_jes\"/>
    </mc:Choice>
  </mc:AlternateContent>
  <bookViews>
    <workbookView xWindow="0" yWindow="0" windowWidth="28800" windowHeight="12435"/>
  </bookViews>
  <sheets>
    <sheet name="Rock Geochemistry" sheetId="1" r:id="rId1"/>
  </sheets>
  <definedNames>
    <definedName name="_xlnm.Print_Titles" localSheetId="0">'Rock Geochemistry'!$1:$3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Y59" i="1" l="1"/>
  <c r="AX59" i="1"/>
  <c r="AW59" i="1"/>
  <c r="AV59" i="1"/>
  <c r="AU59" i="1"/>
  <c r="AT59" i="1"/>
  <c r="AS59" i="1"/>
  <c r="AR59" i="1"/>
  <c r="AQ59" i="1"/>
  <c r="AP59" i="1"/>
  <c r="AO59" i="1"/>
  <c r="AN59" i="1"/>
  <c r="AM59" i="1"/>
  <c r="AL59" i="1"/>
  <c r="AK59" i="1"/>
  <c r="AJ59" i="1"/>
  <c r="AI59" i="1"/>
  <c r="AY58" i="1"/>
  <c r="AX58" i="1"/>
  <c r="AW58" i="1"/>
  <c r="AV58" i="1"/>
  <c r="AU58" i="1"/>
  <c r="AT58" i="1"/>
  <c r="AS58" i="1"/>
  <c r="AR58" i="1"/>
  <c r="AQ58" i="1"/>
  <c r="AP58" i="1"/>
  <c r="AO58" i="1"/>
  <c r="AN58" i="1"/>
  <c r="AM58" i="1"/>
  <c r="AL58" i="1"/>
  <c r="AK58" i="1"/>
  <c r="AJ58" i="1"/>
  <c r="AI58" i="1"/>
  <c r="AZ136" i="1" l="1"/>
  <c r="AZ135" i="1"/>
  <c r="AY136" i="1"/>
  <c r="AX136" i="1"/>
  <c r="AW136" i="1"/>
  <c r="AV136" i="1"/>
  <c r="AU136" i="1"/>
  <c r="AT136" i="1"/>
  <c r="AS136" i="1"/>
  <c r="AR136" i="1"/>
  <c r="AQ136" i="1"/>
  <c r="AP136" i="1"/>
  <c r="AO136" i="1"/>
  <c r="AN136" i="1"/>
  <c r="AM136" i="1"/>
  <c r="AL136" i="1"/>
  <c r="AK136" i="1"/>
  <c r="AJ136" i="1"/>
  <c r="AI136" i="1"/>
  <c r="AY135" i="1"/>
  <c r="AX135" i="1"/>
  <c r="AW135" i="1"/>
  <c r="AV135" i="1"/>
  <c r="AU135" i="1"/>
  <c r="AT135" i="1"/>
  <c r="AS135" i="1"/>
  <c r="AR135" i="1"/>
  <c r="AQ135" i="1"/>
  <c r="AP135" i="1"/>
  <c r="AO135" i="1"/>
  <c r="AN135" i="1"/>
  <c r="AM135" i="1"/>
  <c r="AL135" i="1"/>
  <c r="AK135" i="1"/>
  <c r="AJ135" i="1"/>
  <c r="AI135" i="1"/>
  <c r="AH136" i="1"/>
  <c r="AH135" i="1"/>
  <c r="AD136" i="1"/>
  <c r="AC136" i="1"/>
  <c r="AB136" i="1"/>
  <c r="AA136" i="1"/>
  <c r="Z136" i="1"/>
  <c r="Y136" i="1"/>
  <c r="X136" i="1"/>
  <c r="W136" i="1"/>
  <c r="V136" i="1"/>
  <c r="AD135" i="1"/>
  <c r="AC135" i="1"/>
  <c r="AB135" i="1"/>
  <c r="AA135" i="1"/>
  <c r="Z135" i="1"/>
  <c r="Y135" i="1"/>
  <c r="X135" i="1"/>
  <c r="W135" i="1"/>
  <c r="V135" i="1"/>
  <c r="U136" i="1"/>
  <c r="U135" i="1"/>
  <c r="AY125" i="1"/>
  <c r="AX125" i="1"/>
  <c r="AW125" i="1"/>
  <c r="AV125" i="1"/>
  <c r="AU125" i="1"/>
  <c r="AT125" i="1"/>
  <c r="AS125" i="1"/>
  <c r="AR125" i="1"/>
  <c r="AQ125" i="1"/>
  <c r="AP125" i="1"/>
  <c r="AO125" i="1"/>
  <c r="AN125" i="1"/>
  <c r="AM125" i="1"/>
  <c r="AL125" i="1"/>
  <c r="AK125" i="1"/>
  <c r="AJ125" i="1"/>
  <c r="AI125" i="1"/>
  <c r="AY124" i="1"/>
  <c r="AX124" i="1"/>
  <c r="AW124" i="1"/>
  <c r="AV124" i="1"/>
  <c r="AU124" i="1"/>
  <c r="AT124" i="1"/>
  <c r="AS124" i="1"/>
  <c r="AR124" i="1"/>
  <c r="AQ124" i="1"/>
  <c r="AP124" i="1"/>
  <c r="AO124" i="1"/>
  <c r="AN124" i="1"/>
  <c r="AM124" i="1"/>
  <c r="AL124" i="1"/>
  <c r="AK124" i="1"/>
  <c r="AJ124" i="1"/>
  <c r="AI124" i="1"/>
  <c r="AH125" i="1"/>
  <c r="AH124" i="1"/>
  <c r="AD125" i="1"/>
  <c r="AC125" i="1"/>
  <c r="AB125" i="1"/>
  <c r="AA125" i="1"/>
  <c r="Z125" i="1"/>
  <c r="Y125" i="1"/>
  <c r="X125" i="1"/>
  <c r="W125" i="1"/>
  <c r="V125" i="1"/>
  <c r="AD124" i="1"/>
  <c r="AC124" i="1"/>
  <c r="AB124" i="1"/>
  <c r="AA124" i="1"/>
  <c r="Z124" i="1"/>
  <c r="Y124" i="1"/>
  <c r="X124" i="1"/>
  <c r="W124" i="1"/>
  <c r="V124" i="1"/>
  <c r="U125" i="1"/>
  <c r="U124" i="1"/>
  <c r="AX120" i="1"/>
  <c r="AW120" i="1"/>
  <c r="AV120" i="1"/>
  <c r="AU120" i="1"/>
  <c r="AT120" i="1"/>
  <c r="AS120" i="1"/>
  <c r="AR120" i="1"/>
  <c r="AQ120" i="1"/>
  <c r="AP120" i="1"/>
  <c r="AO120" i="1"/>
  <c r="AN120" i="1"/>
  <c r="AM120" i="1"/>
  <c r="AL120" i="1"/>
  <c r="AK120" i="1"/>
  <c r="AJ120" i="1"/>
  <c r="AI120" i="1"/>
  <c r="AX119" i="1"/>
  <c r="AW119" i="1"/>
  <c r="AV119" i="1"/>
  <c r="AU119" i="1"/>
  <c r="AT119" i="1"/>
  <c r="AS119" i="1"/>
  <c r="AR119" i="1"/>
  <c r="AQ119" i="1"/>
  <c r="AP119" i="1"/>
  <c r="AO119" i="1"/>
  <c r="AN119" i="1"/>
  <c r="AM119" i="1"/>
  <c r="AL119" i="1"/>
  <c r="AK119" i="1"/>
  <c r="AJ119" i="1"/>
  <c r="AI119" i="1"/>
  <c r="AH120" i="1"/>
  <c r="AH119" i="1"/>
  <c r="AD120" i="1"/>
  <c r="AC120" i="1"/>
  <c r="AB120" i="1"/>
  <c r="AA120" i="1"/>
  <c r="Z120" i="1"/>
  <c r="Y120" i="1"/>
  <c r="X120" i="1"/>
  <c r="W120" i="1"/>
  <c r="V120" i="1"/>
  <c r="AD119" i="1"/>
  <c r="AC119" i="1"/>
  <c r="AB119" i="1"/>
  <c r="AA119" i="1"/>
  <c r="Z119" i="1"/>
  <c r="Y119" i="1"/>
  <c r="X119" i="1"/>
  <c r="W119" i="1"/>
  <c r="V119" i="1"/>
  <c r="U120" i="1"/>
  <c r="U119" i="1"/>
  <c r="AY113" i="1"/>
  <c r="AX113" i="1"/>
  <c r="AW113" i="1"/>
  <c r="AV113" i="1"/>
  <c r="AU113" i="1"/>
  <c r="AT113" i="1"/>
  <c r="AS113" i="1"/>
  <c r="AR113" i="1"/>
  <c r="AQ113" i="1"/>
  <c r="AP113" i="1"/>
  <c r="AO113" i="1"/>
  <c r="AN113" i="1"/>
  <c r="AM113" i="1"/>
  <c r="AL113" i="1"/>
  <c r="AK113" i="1"/>
  <c r="AJ113" i="1"/>
  <c r="AI113" i="1"/>
  <c r="AY112" i="1"/>
  <c r="AX112" i="1"/>
  <c r="AW112" i="1"/>
  <c r="AV112" i="1"/>
  <c r="AU112" i="1"/>
  <c r="AT112" i="1"/>
  <c r="AS112" i="1"/>
  <c r="AR112" i="1"/>
  <c r="AQ112" i="1"/>
  <c r="AP112" i="1"/>
  <c r="AO112" i="1"/>
  <c r="AN112" i="1"/>
  <c r="AM112" i="1"/>
  <c r="AL112" i="1"/>
  <c r="AK112" i="1"/>
  <c r="AJ112" i="1"/>
  <c r="AI112" i="1"/>
  <c r="AH113" i="1"/>
  <c r="AH112" i="1"/>
  <c r="AD113" i="1"/>
  <c r="AC113" i="1"/>
  <c r="AB113" i="1"/>
  <c r="AA113" i="1"/>
  <c r="Z113" i="1"/>
  <c r="Y113" i="1"/>
  <c r="X113" i="1"/>
  <c r="W113" i="1"/>
  <c r="V113" i="1"/>
  <c r="AD112" i="1"/>
  <c r="AC112" i="1"/>
  <c r="AB112" i="1"/>
  <c r="AA112" i="1"/>
  <c r="Z112" i="1"/>
  <c r="Y112" i="1"/>
  <c r="X112" i="1"/>
  <c r="W112" i="1"/>
  <c r="V112" i="1"/>
  <c r="U113" i="1"/>
  <c r="U112" i="1"/>
  <c r="AZ108" i="1"/>
  <c r="AY108" i="1"/>
  <c r="AZ107" i="1"/>
  <c r="AY107" i="1"/>
  <c r="AX108" i="1"/>
  <c r="AW108" i="1"/>
  <c r="AV108" i="1"/>
  <c r="AU108" i="1"/>
  <c r="AT108" i="1"/>
  <c r="AS108" i="1"/>
  <c r="AR108" i="1"/>
  <c r="AQ108" i="1"/>
  <c r="AP108" i="1"/>
  <c r="AO108" i="1"/>
  <c r="AN108" i="1"/>
  <c r="AM108" i="1"/>
  <c r="AL108" i="1"/>
  <c r="AK108" i="1"/>
  <c r="AJ108" i="1"/>
  <c r="AI108" i="1"/>
  <c r="AX107" i="1"/>
  <c r="AW107" i="1"/>
  <c r="AV107" i="1"/>
  <c r="AU107" i="1"/>
  <c r="AT107" i="1"/>
  <c r="AS107" i="1"/>
  <c r="AR107" i="1"/>
  <c r="AQ107" i="1"/>
  <c r="AP107" i="1"/>
  <c r="AO107" i="1"/>
  <c r="AN107" i="1"/>
  <c r="AM107" i="1"/>
  <c r="AL107" i="1"/>
  <c r="AK107" i="1"/>
  <c r="AJ107" i="1"/>
  <c r="AI107" i="1"/>
  <c r="AH108" i="1"/>
  <c r="AH107" i="1"/>
  <c r="AD108" i="1"/>
  <c r="AC108" i="1"/>
  <c r="AB108" i="1"/>
  <c r="AA108" i="1"/>
  <c r="Z108" i="1"/>
  <c r="Y108" i="1"/>
  <c r="X108" i="1"/>
  <c r="W108" i="1"/>
  <c r="V108" i="1"/>
  <c r="AD107" i="1"/>
  <c r="AC107" i="1"/>
  <c r="AB107" i="1"/>
  <c r="AA107" i="1"/>
  <c r="Z107" i="1"/>
  <c r="Y107" i="1"/>
  <c r="X107" i="1"/>
  <c r="W107" i="1"/>
  <c r="V107" i="1"/>
  <c r="U108" i="1"/>
  <c r="U107" i="1"/>
  <c r="AZ100" i="1"/>
  <c r="AZ99" i="1"/>
  <c r="AY100" i="1"/>
  <c r="AX100" i="1"/>
  <c r="AW100" i="1"/>
  <c r="AV100" i="1"/>
  <c r="AU100" i="1"/>
  <c r="AT100" i="1"/>
  <c r="AS100" i="1"/>
  <c r="AR100" i="1"/>
  <c r="AQ100" i="1"/>
  <c r="AP100" i="1"/>
  <c r="AO100" i="1"/>
  <c r="AN100" i="1"/>
  <c r="AM100" i="1"/>
  <c r="AL100" i="1"/>
  <c r="AK100" i="1"/>
  <c r="AJ100" i="1"/>
  <c r="AI100" i="1"/>
  <c r="AY99" i="1"/>
  <c r="AX99" i="1"/>
  <c r="AW99" i="1"/>
  <c r="AV99" i="1"/>
  <c r="AU99" i="1"/>
  <c r="AT99" i="1"/>
  <c r="AS99" i="1"/>
  <c r="AR99" i="1"/>
  <c r="AQ99" i="1"/>
  <c r="AP99" i="1"/>
  <c r="AO99" i="1"/>
  <c r="AN99" i="1"/>
  <c r="AM99" i="1"/>
  <c r="AL99" i="1"/>
  <c r="AK99" i="1"/>
  <c r="AJ99" i="1"/>
  <c r="AI99" i="1"/>
  <c r="AH100" i="1"/>
  <c r="AH99" i="1"/>
  <c r="AD100" i="1"/>
  <c r="AC100" i="1"/>
  <c r="AB100" i="1"/>
  <c r="AA100" i="1"/>
  <c r="Z100" i="1"/>
  <c r="Y100" i="1"/>
  <c r="X100" i="1"/>
  <c r="W100" i="1"/>
  <c r="V100" i="1"/>
  <c r="AD99" i="1"/>
  <c r="AC99" i="1"/>
  <c r="AB99" i="1"/>
  <c r="AA99" i="1"/>
  <c r="Z99" i="1"/>
  <c r="Y99" i="1"/>
  <c r="X99" i="1"/>
  <c r="W99" i="1"/>
  <c r="V99" i="1"/>
  <c r="U100" i="1"/>
  <c r="U99" i="1"/>
  <c r="AZ92" i="1" l="1"/>
  <c r="AZ93" i="1"/>
  <c r="AY93" i="1"/>
  <c r="AY92" i="1"/>
  <c r="AX93" i="1"/>
  <c r="AW93" i="1"/>
  <c r="AV93" i="1"/>
  <c r="AU93" i="1"/>
  <c r="AT93" i="1"/>
  <c r="AS93" i="1"/>
  <c r="AR93" i="1"/>
  <c r="AQ93" i="1"/>
  <c r="AP93" i="1"/>
  <c r="AO93" i="1"/>
  <c r="AN93" i="1"/>
  <c r="AM93" i="1"/>
  <c r="AL93" i="1"/>
  <c r="AK93" i="1"/>
  <c r="AJ93" i="1"/>
  <c r="AI93" i="1"/>
  <c r="AX92" i="1"/>
  <c r="AW92" i="1"/>
  <c r="AV92" i="1"/>
  <c r="AU92" i="1"/>
  <c r="AT92" i="1"/>
  <c r="AS92" i="1"/>
  <c r="AR92" i="1"/>
  <c r="AQ92" i="1"/>
  <c r="AP92" i="1"/>
  <c r="AO92" i="1"/>
  <c r="AN92" i="1"/>
  <c r="AM92" i="1"/>
  <c r="AL92" i="1"/>
  <c r="AK92" i="1"/>
  <c r="AJ92" i="1"/>
  <c r="AI92" i="1"/>
  <c r="AH93" i="1"/>
  <c r="AH92" i="1"/>
  <c r="AD93" i="1"/>
  <c r="AC93" i="1"/>
  <c r="AB93" i="1"/>
  <c r="AA93" i="1"/>
  <c r="Z93" i="1"/>
  <c r="Y93" i="1"/>
  <c r="X93" i="1"/>
  <c r="W93" i="1"/>
  <c r="V93" i="1"/>
  <c r="AD92" i="1"/>
  <c r="AC92" i="1"/>
  <c r="AB92" i="1"/>
  <c r="AA92" i="1"/>
  <c r="Z92" i="1"/>
  <c r="Y92" i="1"/>
  <c r="X92" i="1"/>
  <c r="W92" i="1"/>
  <c r="V92" i="1"/>
  <c r="U93" i="1"/>
  <c r="U92" i="1"/>
  <c r="AZ86" i="1"/>
  <c r="AZ85" i="1"/>
  <c r="AY86" i="1"/>
  <c r="AY85" i="1"/>
  <c r="AX86" i="1"/>
  <c r="AW86" i="1"/>
  <c r="AV86" i="1"/>
  <c r="AU86" i="1"/>
  <c r="AT86" i="1"/>
  <c r="AS86" i="1"/>
  <c r="AR86" i="1"/>
  <c r="AQ86" i="1"/>
  <c r="AP86" i="1"/>
  <c r="AO86" i="1"/>
  <c r="AN86" i="1"/>
  <c r="AM86" i="1"/>
  <c r="AL86" i="1"/>
  <c r="AK86" i="1"/>
  <c r="AJ86" i="1"/>
  <c r="AI86" i="1"/>
  <c r="AX85" i="1"/>
  <c r="AW85" i="1"/>
  <c r="AV85" i="1"/>
  <c r="AU85" i="1"/>
  <c r="AT85" i="1"/>
  <c r="AS85" i="1"/>
  <c r="AR85" i="1"/>
  <c r="AQ85" i="1"/>
  <c r="AP85" i="1"/>
  <c r="AO85" i="1"/>
  <c r="AN85" i="1"/>
  <c r="AM85" i="1"/>
  <c r="AL85" i="1"/>
  <c r="AK85" i="1"/>
  <c r="AJ85" i="1"/>
  <c r="AI85" i="1"/>
  <c r="AH86" i="1"/>
  <c r="AH85" i="1"/>
  <c r="AD86" i="1"/>
  <c r="AC86" i="1"/>
  <c r="AB86" i="1"/>
  <c r="AA86" i="1"/>
  <c r="Z86" i="1"/>
  <c r="Y86" i="1"/>
  <c r="X86" i="1"/>
  <c r="W86" i="1"/>
  <c r="V86" i="1"/>
  <c r="AD85" i="1"/>
  <c r="AC85" i="1"/>
  <c r="AB85" i="1"/>
  <c r="AA85" i="1"/>
  <c r="Z85" i="1"/>
  <c r="Y85" i="1"/>
  <c r="X85" i="1"/>
  <c r="W85" i="1"/>
  <c r="V85" i="1"/>
  <c r="U86" i="1"/>
  <c r="U85" i="1"/>
  <c r="AY78" i="1"/>
  <c r="AY77" i="1"/>
  <c r="AX78" i="1"/>
  <c r="AW78" i="1"/>
  <c r="AV78" i="1"/>
  <c r="AU78" i="1"/>
  <c r="AT78" i="1"/>
  <c r="AS78" i="1"/>
  <c r="AR78" i="1"/>
  <c r="AQ78" i="1"/>
  <c r="AP78" i="1"/>
  <c r="AO78" i="1"/>
  <c r="AN78" i="1"/>
  <c r="AM78" i="1"/>
  <c r="AL78" i="1"/>
  <c r="AK78" i="1"/>
  <c r="AJ78" i="1"/>
  <c r="AI78" i="1"/>
  <c r="AX77" i="1"/>
  <c r="AW77" i="1"/>
  <c r="AV77" i="1"/>
  <c r="AU77" i="1"/>
  <c r="AT77" i="1"/>
  <c r="AS77" i="1"/>
  <c r="AR77" i="1"/>
  <c r="AQ77" i="1"/>
  <c r="AP77" i="1"/>
  <c r="AO77" i="1"/>
  <c r="AN77" i="1"/>
  <c r="AM77" i="1"/>
  <c r="AL77" i="1"/>
  <c r="AK77" i="1"/>
  <c r="AJ77" i="1"/>
  <c r="AI77" i="1"/>
  <c r="AH78" i="1"/>
  <c r="AH77" i="1"/>
  <c r="AD78" i="1"/>
  <c r="AC78" i="1"/>
  <c r="AB78" i="1"/>
  <c r="AA78" i="1"/>
  <c r="Z78" i="1"/>
  <c r="Y78" i="1"/>
  <c r="X78" i="1"/>
  <c r="W78" i="1"/>
  <c r="V78" i="1"/>
  <c r="AD77" i="1"/>
  <c r="AC77" i="1"/>
  <c r="AB77" i="1"/>
  <c r="AA77" i="1"/>
  <c r="Z77" i="1"/>
  <c r="Y77" i="1"/>
  <c r="X77" i="1"/>
  <c r="W77" i="1"/>
  <c r="V77" i="1"/>
  <c r="U78" i="1"/>
  <c r="U77" i="1"/>
  <c r="AZ68" i="1"/>
  <c r="AZ67" i="1"/>
  <c r="AY68" i="1"/>
  <c r="AY67" i="1"/>
  <c r="AX68" i="1"/>
  <c r="AW68" i="1"/>
  <c r="AV68" i="1"/>
  <c r="AU68" i="1"/>
  <c r="AT68" i="1"/>
  <c r="AS68" i="1"/>
  <c r="AR68" i="1"/>
  <c r="AQ68" i="1"/>
  <c r="AP68" i="1"/>
  <c r="AO68" i="1"/>
  <c r="AN68" i="1"/>
  <c r="AM68" i="1"/>
  <c r="AL68" i="1"/>
  <c r="AK68" i="1"/>
  <c r="AJ68" i="1"/>
  <c r="AI68" i="1"/>
  <c r="AX67" i="1"/>
  <c r="AW67" i="1"/>
  <c r="AV67" i="1"/>
  <c r="AU67" i="1"/>
  <c r="AT67" i="1"/>
  <c r="AS67" i="1"/>
  <c r="AR67" i="1"/>
  <c r="AQ67" i="1"/>
  <c r="AP67" i="1"/>
  <c r="AO67" i="1"/>
  <c r="AN67" i="1"/>
  <c r="AM67" i="1"/>
  <c r="AL67" i="1"/>
  <c r="AK67" i="1"/>
  <c r="AJ67" i="1"/>
  <c r="AI67" i="1"/>
  <c r="AH68" i="1"/>
  <c r="AH67" i="1"/>
  <c r="AD68" i="1"/>
  <c r="AC68" i="1"/>
  <c r="AB68" i="1"/>
  <c r="AA68" i="1"/>
  <c r="Z68" i="1"/>
  <c r="Y68" i="1"/>
  <c r="X68" i="1"/>
  <c r="W68" i="1"/>
  <c r="V68" i="1"/>
  <c r="AD67" i="1"/>
  <c r="AC67" i="1"/>
  <c r="AB67" i="1"/>
  <c r="AA67" i="1"/>
  <c r="Z67" i="1"/>
  <c r="Y67" i="1"/>
  <c r="X67" i="1"/>
  <c r="W67" i="1"/>
  <c r="V67" i="1"/>
  <c r="U68" i="1"/>
  <c r="U67" i="1"/>
  <c r="AH59" i="1"/>
  <c r="AH58" i="1"/>
  <c r="AD59" i="1"/>
  <c r="AC59" i="1"/>
  <c r="AB59" i="1"/>
  <c r="AA59" i="1"/>
  <c r="Z59" i="1"/>
  <c r="Y59" i="1"/>
  <c r="X59" i="1"/>
  <c r="W59" i="1"/>
  <c r="V59" i="1"/>
  <c r="AD58" i="1"/>
  <c r="AC58" i="1"/>
  <c r="AB58" i="1"/>
  <c r="AA58" i="1"/>
  <c r="Z58" i="1"/>
  <c r="Y58" i="1"/>
  <c r="X58" i="1"/>
  <c r="W58" i="1"/>
  <c r="V58" i="1"/>
  <c r="U59" i="1"/>
  <c r="U58" i="1"/>
  <c r="AX38" i="1" l="1"/>
  <c r="AW38" i="1"/>
  <c r="AV38" i="1"/>
  <c r="AU38" i="1"/>
  <c r="AT38" i="1"/>
  <c r="AS38" i="1"/>
  <c r="AR38" i="1"/>
  <c r="AQ38" i="1"/>
  <c r="AP38" i="1"/>
  <c r="AO38" i="1"/>
  <c r="AN38" i="1"/>
  <c r="AM38" i="1"/>
  <c r="AL38" i="1"/>
  <c r="AK38" i="1"/>
  <c r="AJ38" i="1"/>
  <c r="AI38" i="1"/>
  <c r="AX37" i="1"/>
  <c r="AW37" i="1"/>
  <c r="AV37" i="1"/>
  <c r="AU37" i="1"/>
  <c r="AT37" i="1"/>
  <c r="AS37" i="1"/>
  <c r="AR37" i="1"/>
  <c r="AQ37" i="1"/>
  <c r="AP37" i="1"/>
  <c r="AO37" i="1"/>
  <c r="AN37" i="1"/>
  <c r="AM37" i="1"/>
  <c r="AL37" i="1"/>
  <c r="AK37" i="1"/>
  <c r="AJ37" i="1"/>
  <c r="AI37" i="1"/>
  <c r="AH38" i="1"/>
  <c r="AH37" i="1"/>
  <c r="AD38" i="1"/>
  <c r="AD37" i="1"/>
  <c r="AC38" i="1"/>
  <c r="AC37" i="1"/>
  <c r="AB38" i="1"/>
  <c r="AB37" i="1"/>
  <c r="AA38" i="1"/>
  <c r="AA37" i="1"/>
  <c r="Z38" i="1"/>
  <c r="Z37" i="1"/>
  <c r="Y38" i="1"/>
  <c r="Y37" i="1"/>
  <c r="X38" i="1"/>
  <c r="X37" i="1"/>
  <c r="W38" i="1"/>
  <c r="W37" i="1"/>
  <c r="V38" i="1"/>
  <c r="V37" i="1"/>
  <c r="U38" i="1"/>
  <c r="U37" i="1"/>
  <c r="AX33" i="1"/>
  <c r="AX32" i="1"/>
  <c r="AW33" i="1"/>
  <c r="AW32" i="1"/>
  <c r="AV33" i="1"/>
  <c r="AV32" i="1"/>
  <c r="AU33" i="1"/>
  <c r="AU32" i="1"/>
  <c r="AT33" i="1"/>
  <c r="AT32" i="1"/>
  <c r="AS33" i="1"/>
  <c r="AS32" i="1"/>
  <c r="AR33" i="1"/>
  <c r="AR32" i="1"/>
  <c r="AQ33" i="1"/>
  <c r="AQ32" i="1"/>
  <c r="AP33" i="1"/>
  <c r="AP32" i="1"/>
  <c r="AO33" i="1"/>
  <c r="AO32" i="1"/>
  <c r="AN33" i="1"/>
  <c r="AN32" i="1"/>
  <c r="AM33" i="1"/>
  <c r="AM32" i="1"/>
  <c r="AL33" i="1"/>
  <c r="AL32" i="1"/>
  <c r="AK33" i="1"/>
  <c r="AK32" i="1"/>
  <c r="AJ33" i="1"/>
  <c r="AJ32" i="1"/>
  <c r="AI33" i="1"/>
  <c r="AI32" i="1"/>
  <c r="AH33" i="1"/>
  <c r="AH32" i="1"/>
  <c r="AD33" i="1"/>
  <c r="AD32" i="1"/>
  <c r="AC33" i="1"/>
  <c r="AC32" i="1"/>
  <c r="AB33" i="1"/>
  <c r="AB32" i="1"/>
  <c r="AA33" i="1"/>
  <c r="AA32" i="1"/>
  <c r="Z33" i="1"/>
  <c r="Z32" i="1"/>
  <c r="Y33" i="1"/>
  <c r="Y32" i="1"/>
  <c r="X33" i="1"/>
  <c r="X32" i="1"/>
  <c r="W33" i="1"/>
  <c r="W32" i="1"/>
  <c r="V33" i="1"/>
  <c r="V32" i="1"/>
  <c r="U33" i="1"/>
  <c r="U32" i="1"/>
  <c r="AX26" i="1"/>
  <c r="AX25" i="1"/>
  <c r="AW26" i="1"/>
  <c r="AW25" i="1"/>
  <c r="AV26" i="1"/>
  <c r="AV25" i="1"/>
  <c r="AU26" i="1"/>
  <c r="AU25" i="1"/>
  <c r="AT26" i="1"/>
  <c r="AT25" i="1"/>
  <c r="AS26" i="1"/>
  <c r="AS25" i="1"/>
  <c r="AR26" i="1"/>
  <c r="AR25" i="1"/>
  <c r="AQ26" i="1"/>
  <c r="AQ25" i="1"/>
  <c r="AP26" i="1"/>
  <c r="AP25" i="1"/>
  <c r="AO26" i="1"/>
  <c r="AO25" i="1"/>
  <c r="AN26" i="1"/>
  <c r="AN25" i="1"/>
  <c r="AM26" i="1"/>
  <c r="AM25" i="1"/>
  <c r="AL26" i="1"/>
  <c r="AL25" i="1"/>
  <c r="AK26" i="1"/>
  <c r="AK25" i="1"/>
  <c r="AJ26" i="1"/>
  <c r="AJ25" i="1"/>
  <c r="AI26" i="1"/>
  <c r="AI25" i="1"/>
  <c r="AH26" i="1"/>
  <c r="AH25" i="1"/>
  <c r="AD26" i="1"/>
  <c r="AD25" i="1"/>
  <c r="AC26" i="1"/>
  <c r="AC25" i="1"/>
  <c r="AB26" i="1"/>
  <c r="AB25" i="1"/>
  <c r="AA26" i="1"/>
  <c r="AA25" i="1"/>
  <c r="Z26" i="1"/>
  <c r="Z25" i="1"/>
  <c r="Y26" i="1"/>
  <c r="Y25" i="1"/>
  <c r="X26" i="1"/>
  <c r="X25" i="1"/>
  <c r="W26" i="1"/>
  <c r="W25" i="1"/>
  <c r="V26" i="1"/>
  <c r="V25" i="1"/>
  <c r="U25" i="1"/>
  <c r="U26" i="1"/>
  <c r="AY21" i="1" l="1"/>
  <c r="AY20" i="1"/>
  <c r="AX21" i="1"/>
  <c r="AX20" i="1"/>
  <c r="AW21" i="1"/>
  <c r="AW20" i="1"/>
  <c r="AV21" i="1"/>
  <c r="AV20" i="1"/>
  <c r="AU21" i="1"/>
  <c r="AU20" i="1"/>
  <c r="AT21" i="1"/>
  <c r="AT20" i="1"/>
  <c r="AS21" i="1"/>
  <c r="AS20" i="1"/>
  <c r="AR21" i="1"/>
  <c r="AR20" i="1"/>
  <c r="AQ21" i="1"/>
  <c r="AQ20" i="1"/>
  <c r="AP21" i="1"/>
  <c r="AP20" i="1"/>
  <c r="AO21" i="1"/>
  <c r="AO20" i="1"/>
  <c r="AN21" i="1"/>
  <c r="AN20" i="1"/>
  <c r="AM21" i="1"/>
  <c r="AM20" i="1"/>
  <c r="AL21" i="1"/>
  <c r="AL20" i="1"/>
  <c r="AK21" i="1"/>
  <c r="AK20" i="1"/>
  <c r="AJ21" i="1"/>
  <c r="AJ20" i="1"/>
  <c r="AI21" i="1"/>
  <c r="AI20" i="1"/>
  <c r="AH21" i="1"/>
  <c r="AH20" i="1"/>
  <c r="AD21" i="1"/>
  <c r="AD20" i="1"/>
  <c r="AC21" i="1"/>
  <c r="AC20" i="1"/>
  <c r="AB21" i="1"/>
  <c r="AB20" i="1"/>
  <c r="AA21" i="1"/>
  <c r="AA20" i="1"/>
  <c r="Z21" i="1"/>
  <c r="Z20" i="1"/>
  <c r="Y21" i="1"/>
  <c r="Y20" i="1"/>
  <c r="X21" i="1"/>
  <c r="X20" i="1"/>
  <c r="W21" i="1"/>
  <c r="W20" i="1"/>
  <c r="V21" i="1"/>
  <c r="V20" i="1"/>
  <c r="U21" i="1"/>
  <c r="U20" i="1"/>
  <c r="AY15" i="1"/>
  <c r="AY14" i="1"/>
  <c r="AX15" i="1"/>
  <c r="AX14" i="1"/>
  <c r="AW15" i="1"/>
  <c r="AW14" i="1"/>
  <c r="AV15" i="1"/>
  <c r="AV14" i="1"/>
  <c r="AU15" i="1"/>
  <c r="AU14" i="1"/>
  <c r="AT15" i="1"/>
  <c r="AT14" i="1"/>
  <c r="AS15" i="1"/>
  <c r="AS14" i="1"/>
  <c r="AR15" i="1"/>
  <c r="AR14" i="1"/>
  <c r="AQ15" i="1"/>
  <c r="AQ14" i="1"/>
  <c r="AP15" i="1"/>
  <c r="AP14" i="1"/>
  <c r="AO15" i="1"/>
  <c r="AO14" i="1"/>
  <c r="AN15" i="1"/>
  <c r="AN14" i="1"/>
  <c r="AM15" i="1"/>
  <c r="AM14" i="1"/>
  <c r="AL15" i="1"/>
  <c r="AL14" i="1"/>
  <c r="AK15" i="1"/>
  <c r="AK14" i="1"/>
  <c r="AJ15" i="1"/>
  <c r="AJ14" i="1"/>
  <c r="AI15" i="1"/>
  <c r="AI14" i="1"/>
  <c r="AH15" i="1"/>
  <c r="AH14" i="1"/>
  <c r="AZ8" i="1"/>
  <c r="AZ7" i="1"/>
  <c r="AY8" i="1"/>
  <c r="AY7" i="1"/>
  <c r="AX8" i="1"/>
  <c r="AX7" i="1"/>
  <c r="AW8" i="1"/>
  <c r="AW7" i="1"/>
  <c r="AV8" i="1"/>
  <c r="AV7" i="1"/>
  <c r="AU8" i="1"/>
  <c r="AU7" i="1"/>
  <c r="AT8" i="1"/>
  <c r="AT7" i="1"/>
  <c r="AS8" i="1"/>
  <c r="AS7" i="1"/>
  <c r="AR8" i="1"/>
  <c r="AR7" i="1"/>
  <c r="AQ8" i="1"/>
  <c r="AQ7" i="1"/>
  <c r="AP8" i="1"/>
  <c r="AP7" i="1"/>
  <c r="AO8" i="1"/>
  <c r="AO7" i="1"/>
  <c r="AN8" i="1"/>
  <c r="AN7" i="1"/>
  <c r="AM8" i="1"/>
  <c r="AM7" i="1"/>
  <c r="AL8" i="1"/>
  <c r="AL7" i="1"/>
  <c r="AK8" i="1"/>
  <c r="AK7" i="1"/>
  <c r="AJ8" i="1"/>
  <c r="AJ7" i="1"/>
  <c r="AI8" i="1"/>
  <c r="AI7" i="1"/>
  <c r="AH8" i="1"/>
  <c r="AH7" i="1"/>
  <c r="AD15" i="1"/>
  <c r="AD14" i="1"/>
  <c r="AC15" i="1"/>
  <c r="AC14" i="1"/>
  <c r="AB15" i="1"/>
  <c r="AB14" i="1"/>
  <c r="AA15" i="1"/>
  <c r="AA14" i="1"/>
  <c r="Z15" i="1"/>
  <c r="Z14" i="1"/>
  <c r="Y15" i="1"/>
  <c r="Y14" i="1"/>
  <c r="X15" i="1"/>
  <c r="X14" i="1"/>
  <c r="W15" i="1"/>
  <c r="W14" i="1"/>
  <c r="V15" i="1"/>
  <c r="V14" i="1"/>
  <c r="U15" i="1"/>
  <c r="U14" i="1"/>
  <c r="AD7" i="1"/>
  <c r="W8" i="1"/>
  <c r="AD8" i="1"/>
  <c r="AC8" i="1"/>
  <c r="AC7" i="1"/>
  <c r="AB8" i="1"/>
  <c r="AB7" i="1"/>
  <c r="AA8" i="1"/>
  <c r="AA7" i="1"/>
  <c r="Z8" i="1"/>
  <c r="Z7" i="1"/>
  <c r="Y8" i="1"/>
  <c r="Y7" i="1"/>
  <c r="X8" i="1"/>
  <c r="X7" i="1"/>
  <c r="W7" i="1"/>
  <c r="V8" i="1"/>
  <c r="V7" i="1"/>
  <c r="U8" i="1"/>
  <c r="U7" i="1"/>
  <c r="R134" i="1"/>
  <c r="R133" i="1"/>
  <c r="R132" i="1"/>
  <c r="R131" i="1"/>
  <c r="R123" i="1"/>
  <c r="R122" i="1"/>
  <c r="R118" i="1"/>
  <c r="R117" i="1"/>
  <c r="R120" i="1" l="1"/>
  <c r="R125" i="1"/>
  <c r="R136" i="1"/>
  <c r="R119" i="1"/>
  <c r="R124" i="1"/>
  <c r="R135" i="1"/>
  <c r="R111" i="1"/>
  <c r="R110" i="1"/>
  <c r="R115" i="1"/>
  <c r="R106" i="1"/>
  <c r="R105" i="1"/>
  <c r="R104" i="1"/>
  <c r="R103" i="1"/>
  <c r="R102" i="1"/>
  <c r="R98" i="1"/>
  <c r="R97" i="1"/>
  <c r="R96" i="1"/>
  <c r="R95" i="1"/>
  <c r="R91" i="1"/>
  <c r="R90" i="1"/>
  <c r="R89" i="1"/>
  <c r="R88" i="1"/>
  <c r="R84" i="1"/>
  <c r="R83" i="1"/>
  <c r="R82" i="1"/>
  <c r="R81" i="1"/>
  <c r="R80" i="1"/>
  <c r="R76" i="1"/>
  <c r="R75" i="1"/>
  <c r="R74" i="1"/>
  <c r="R73" i="1"/>
  <c r="R72" i="1"/>
  <c r="R71" i="1"/>
  <c r="R70" i="1"/>
  <c r="R66" i="1"/>
  <c r="R65" i="1"/>
  <c r="R64" i="1"/>
  <c r="R63" i="1"/>
  <c r="R62" i="1"/>
  <c r="R61" i="1"/>
  <c r="R57" i="1"/>
  <c r="R56" i="1"/>
  <c r="R55" i="1"/>
  <c r="R54" i="1"/>
  <c r="R53" i="1"/>
  <c r="R52" i="1"/>
  <c r="R51" i="1"/>
  <c r="R50" i="1"/>
  <c r="R48" i="1"/>
  <c r="R46" i="1"/>
  <c r="R44" i="1"/>
  <c r="R42" i="1"/>
  <c r="R40" i="1"/>
  <c r="R38" i="1"/>
  <c r="R37" i="1"/>
  <c r="R33" i="1"/>
  <c r="R32" i="1"/>
  <c r="R24" i="1"/>
  <c r="R23" i="1"/>
  <c r="R26" i="1" l="1"/>
  <c r="R59" i="1"/>
  <c r="R68" i="1"/>
  <c r="R77" i="1"/>
  <c r="R85" i="1"/>
  <c r="R93" i="1"/>
  <c r="R100" i="1"/>
  <c r="Q108" i="1"/>
  <c r="R113" i="1"/>
  <c r="R25" i="1"/>
  <c r="R86" i="1"/>
  <c r="R58" i="1"/>
  <c r="R67" i="1"/>
  <c r="R78" i="1"/>
  <c r="R92" i="1"/>
  <c r="R99" i="1"/>
  <c r="R108" i="1"/>
  <c r="R112" i="1"/>
  <c r="R21" i="1"/>
  <c r="R20" i="1"/>
  <c r="R13" i="1"/>
  <c r="R12" i="1"/>
  <c r="R10" i="1"/>
  <c r="R6" i="1"/>
  <c r="R5" i="1"/>
  <c r="R4" i="1"/>
  <c r="R7" i="1" l="1"/>
  <c r="R14" i="1"/>
  <c r="R15" i="1"/>
  <c r="R8" i="1"/>
  <c r="AE117" i="1"/>
  <c r="AE111" i="1"/>
  <c r="AE106" i="1"/>
  <c r="AE90" i="1"/>
  <c r="AE80" i="1"/>
  <c r="AE75" i="1"/>
  <c r="AE74" i="1"/>
  <c r="AE73" i="1"/>
  <c r="AE72" i="1"/>
  <c r="AE71" i="1"/>
  <c r="AE61" i="1"/>
  <c r="AE55" i="1"/>
  <c r="AE54" i="1"/>
  <c r="AE53" i="1"/>
  <c r="AE52" i="1"/>
  <c r="AE51" i="1"/>
  <c r="AE50" i="1"/>
  <c r="AE44" i="1"/>
  <c r="AE42" i="1"/>
  <c r="AE40" i="1"/>
  <c r="AE36" i="1"/>
  <c r="AE35" i="1"/>
  <c r="AE30" i="1"/>
  <c r="AE29" i="1"/>
  <c r="AE28" i="1"/>
  <c r="AE24" i="1"/>
  <c r="AE17" i="1"/>
</calcChain>
</file>

<file path=xl/sharedStrings.xml><?xml version="1.0" encoding="utf-8"?>
<sst xmlns="http://schemas.openxmlformats.org/spreadsheetml/2006/main" count="584" uniqueCount="195">
  <si>
    <t>Sample no.</t>
  </si>
  <si>
    <t>WSU run</t>
  </si>
  <si>
    <t xml:space="preserve"> SiO2  </t>
  </si>
  <si>
    <t xml:space="preserve"> Al2O3 </t>
  </si>
  <si>
    <t xml:space="preserve"> TiO2  </t>
  </si>
  <si>
    <t xml:space="preserve"> FeO*</t>
  </si>
  <si>
    <t xml:space="preserve"> MnO   </t>
  </si>
  <si>
    <t xml:space="preserve"> CaO   </t>
  </si>
  <si>
    <t xml:space="preserve"> MgO   </t>
  </si>
  <si>
    <t xml:space="preserve"> K2O   </t>
  </si>
  <si>
    <t xml:space="preserve"> Na2O  </t>
  </si>
  <si>
    <t xml:space="preserve"> P2O5  </t>
  </si>
  <si>
    <t>Total</t>
  </si>
  <si>
    <t>Trace Elements</t>
  </si>
  <si>
    <t xml:space="preserve"> Ni    </t>
  </si>
  <si>
    <t xml:space="preserve"> Cr    </t>
  </si>
  <si>
    <t xml:space="preserve"> Sc</t>
  </si>
  <si>
    <t xml:space="preserve"> V     </t>
  </si>
  <si>
    <t xml:space="preserve"> Ba</t>
  </si>
  <si>
    <t xml:space="preserve"> Rb</t>
  </si>
  <si>
    <t xml:space="preserve"> Sr</t>
  </si>
  <si>
    <t xml:space="preserve"> Zr</t>
  </si>
  <si>
    <t xml:space="preserve"> Y</t>
  </si>
  <si>
    <t xml:space="preserve"> Nb</t>
  </si>
  <si>
    <t xml:space="preserve"> Ga</t>
  </si>
  <si>
    <t xml:space="preserve"> Cu</t>
  </si>
  <si>
    <t xml:space="preserve"> Zn</t>
  </si>
  <si>
    <t xml:space="preserve"> Pb</t>
  </si>
  <si>
    <t xml:space="preserve"> La</t>
  </si>
  <si>
    <t xml:space="preserve"> Ce</t>
  </si>
  <si>
    <t xml:space="preserve"> Th</t>
  </si>
  <si>
    <t xml:space="preserve"> Nd</t>
  </si>
  <si>
    <t xml:space="preserve"> U</t>
  </si>
  <si>
    <t>0109(2)</t>
  </si>
  <si>
    <t>0110PHA(3)</t>
  </si>
  <si>
    <t>0504(3)</t>
  </si>
  <si>
    <t>0405(3)</t>
  </si>
  <si>
    <t>Qtan</t>
  </si>
  <si>
    <t>2189(1)</t>
  </si>
  <si>
    <t>nd</t>
  </si>
  <si>
    <t>0504(2)</t>
  </si>
  <si>
    <t>Tieton Andesite</t>
  </si>
  <si>
    <t>E of map</t>
  </si>
  <si>
    <t>0110</t>
  </si>
  <si>
    <t>Tbrb</t>
  </si>
  <si>
    <t>2189JST</t>
  </si>
  <si>
    <t>0799(1)</t>
  </si>
  <si>
    <t>0402</t>
  </si>
  <si>
    <t>Tspd</t>
  </si>
  <si>
    <t>0800</t>
  </si>
  <si>
    <t>Upper Miocene-Pliocene intrusive andesite-dacite</t>
  </si>
  <si>
    <t>Tnrd</t>
  </si>
  <si>
    <t>N of map</t>
  </si>
  <si>
    <t>Tsrd</t>
  </si>
  <si>
    <t>Tmrd</t>
  </si>
  <si>
    <t>Tssd</t>
  </si>
  <si>
    <t>Tid</t>
  </si>
  <si>
    <t>Tirr</t>
  </si>
  <si>
    <t>0694</t>
  </si>
  <si>
    <t>0300</t>
  </si>
  <si>
    <t>0799</t>
  </si>
  <si>
    <t>0207</t>
  </si>
  <si>
    <t>0109</t>
  </si>
  <si>
    <t>Tia</t>
  </si>
  <si>
    <t>0693(1)</t>
  </si>
  <si>
    <t>0405(2)</t>
  </si>
  <si>
    <t>0307(2)</t>
  </si>
  <si>
    <t>0307</t>
  </si>
  <si>
    <t>0800/0401(4)</t>
  </si>
  <si>
    <t>0307(3)</t>
  </si>
  <si>
    <t>0106(2)</t>
  </si>
  <si>
    <t>0106(1)</t>
  </si>
  <si>
    <t>Tisd</t>
  </si>
  <si>
    <t>Tiwf</t>
  </si>
  <si>
    <t>Tige</t>
  </si>
  <si>
    <t>Ticp</t>
  </si>
  <si>
    <t>Tikr</t>
  </si>
  <si>
    <t>0108</t>
  </si>
  <si>
    <t>Qa</t>
  </si>
  <si>
    <t>2009-061</t>
  </si>
  <si>
    <t>2009-062</t>
  </si>
  <si>
    <t>2010-020</t>
  </si>
  <si>
    <t>2004-165</t>
  </si>
  <si>
    <t>2004-144</t>
  </si>
  <si>
    <t>2005-111</t>
  </si>
  <si>
    <t>1989-060</t>
  </si>
  <si>
    <t>2004-162</t>
  </si>
  <si>
    <t>2009-063</t>
  </si>
  <si>
    <t>2008-018</t>
  </si>
  <si>
    <t>1989-061</t>
  </si>
  <si>
    <t>1989-187</t>
  </si>
  <si>
    <t>1999-191</t>
  </si>
  <si>
    <t>2002-143</t>
  </si>
  <si>
    <t>2005-009</t>
  </si>
  <si>
    <t>2000-107</t>
  </si>
  <si>
    <t>2000-108</t>
  </si>
  <si>
    <t>2000-109</t>
  </si>
  <si>
    <t>2000-110</t>
  </si>
  <si>
    <t>2000-113</t>
  </si>
  <si>
    <t>2005-078</t>
  </si>
  <si>
    <t>2005-080</t>
  </si>
  <si>
    <t>1994-019</t>
  </si>
  <si>
    <t>1994-020</t>
  </si>
  <si>
    <t>1994-021</t>
  </si>
  <si>
    <t>1999-155</t>
  </si>
  <si>
    <t>1999-157</t>
  </si>
  <si>
    <t>1999-158</t>
  </si>
  <si>
    <t>2007-038</t>
  </si>
  <si>
    <t>1992-233</t>
  </si>
  <si>
    <t>2004-154</t>
  </si>
  <si>
    <t>2005-010</t>
  </si>
  <si>
    <t>2005-079</t>
  </si>
  <si>
    <t>2007-116</t>
  </si>
  <si>
    <t>2007-121</t>
  </si>
  <si>
    <t>1965-070</t>
  </si>
  <si>
    <t>1989-194</t>
  </si>
  <si>
    <t>1999-083</t>
  </si>
  <si>
    <t>1999-218</t>
  </si>
  <si>
    <t>2000-112</t>
  </si>
  <si>
    <t>2000-114</t>
  </si>
  <si>
    <t>2004-156</t>
  </si>
  <si>
    <t>1992-229</t>
  </si>
  <si>
    <t>2004-159</t>
  </si>
  <si>
    <t>2007-123</t>
  </si>
  <si>
    <t>2007-124</t>
  </si>
  <si>
    <t>2007-125</t>
  </si>
  <si>
    <t>1965-066</t>
  </si>
  <si>
    <t>1965-067</t>
  </si>
  <si>
    <t>1989-190</t>
  </si>
  <si>
    <t>2008-089</t>
  </si>
  <si>
    <t>1965-048</t>
  </si>
  <si>
    <t>1965-053</t>
  </si>
  <si>
    <t>1965-062</t>
  </si>
  <si>
    <t>2008-091</t>
  </si>
  <si>
    <t>1965-058</t>
  </si>
  <si>
    <t>1965-059</t>
  </si>
  <si>
    <t>1965-060</t>
  </si>
  <si>
    <t>1965-061</t>
  </si>
  <si>
    <t>1989-191</t>
  </si>
  <si>
    <t>1965-043</t>
  </si>
  <si>
    <t>2004-157</t>
  </si>
  <si>
    <t>2009-026</t>
  </si>
  <si>
    <t>1999-156</t>
  </si>
  <si>
    <t>2005-077</t>
  </si>
  <si>
    <t>2004-147</t>
  </si>
  <si>
    <t>2004-148</t>
  </si>
  <si>
    <t>2004-145</t>
  </si>
  <si>
    <t>2007-042</t>
  </si>
  <si>
    <t>2007-044</t>
  </si>
  <si>
    <t>2007-045</t>
  </si>
  <si>
    <t>2008-094</t>
  </si>
  <si>
    <t>2008-095</t>
  </si>
  <si>
    <t>"†" denotes values &gt;120% of WSU highest standard.</t>
  </si>
  <si>
    <t>*Major elements are reported and normalized on a volatile-free basis, with total Fe expressed as FeO.</t>
  </si>
  <si>
    <r>
      <t>a</t>
    </r>
    <r>
      <rPr>
        <sz val="10"/>
        <rFont val="Arial"/>
        <family val="2"/>
      </rPr>
      <t>analyzed values, weight %</t>
    </r>
  </si>
  <si>
    <r>
      <t>b</t>
    </r>
    <r>
      <rPr>
        <sz val="10"/>
        <rFont val="Arial"/>
        <family val="2"/>
      </rPr>
      <t>normalized values, weight %</t>
    </r>
  </si>
  <si>
    <t>N = 3</t>
  </si>
  <si>
    <t>Mean</t>
  </si>
  <si>
    <t>Std Dev</t>
  </si>
  <si>
    <r>
      <t>Major Elements</t>
    </r>
    <r>
      <rPr>
        <b/>
        <vertAlign val="superscript"/>
        <sz val="10"/>
        <rFont val="Arial"/>
        <family val="2"/>
      </rPr>
      <t>a</t>
    </r>
  </si>
  <si>
    <r>
      <t>Major Elements</t>
    </r>
    <r>
      <rPr>
        <b/>
        <vertAlign val="superscript"/>
        <sz val="10"/>
        <rFont val="Arial"/>
        <family val="2"/>
      </rPr>
      <t>b</t>
    </r>
  </si>
  <si>
    <t>Pleistocene volcanic deposits</t>
  </si>
  <si>
    <t>N = 2</t>
  </si>
  <si>
    <t>N = 4</t>
  </si>
  <si>
    <t>2009-035</t>
  </si>
  <si>
    <t>N = 6</t>
  </si>
  <si>
    <t>N = 7</t>
  </si>
  <si>
    <t>N = 5</t>
  </si>
  <si>
    <t>N = 8</t>
  </si>
  <si>
    <t>---</t>
  </si>
  <si>
    <t>Basalt of Bethel Ridge</t>
  </si>
  <si>
    <t>Dacite of Shellrock Peak</t>
  </si>
  <si>
    <t xml:space="preserve">Rhyolite of Little Rattlesnake Creek </t>
  </si>
  <si>
    <t>basaltic andesite intrusions</t>
  </si>
  <si>
    <t>andesite intrusions</t>
  </si>
  <si>
    <t>hybrid andesite intrusions</t>
  </si>
  <si>
    <t>Kitten Creek dike</t>
  </si>
  <si>
    <t>microdiorite intrusions</t>
  </si>
  <si>
    <t>S of map</t>
  </si>
  <si>
    <t>Westfall Rocks</t>
  </si>
  <si>
    <t>Chimney Peaks</t>
  </si>
  <si>
    <t>Kloochman Rock</t>
  </si>
  <si>
    <t>Major elements are normalized on a volatile-free basis, with total Fe expressed as FeO.</t>
  </si>
  <si>
    <t>Qob2</t>
  </si>
  <si>
    <t xml:space="preserve">Alluvium, Windy Point conglomerate </t>
  </si>
  <si>
    <t>Burnt Mountain ridge intrusion, main dike</t>
  </si>
  <si>
    <t>small andesite dikes of Burnt Mountain ridge</t>
  </si>
  <si>
    <t>small basaltic andesite dikes of Burnt Mountain ridge</t>
  </si>
  <si>
    <t>Goose Egg Mountain</t>
  </si>
  <si>
    <t>Thunder Creek dike</t>
  </si>
  <si>
    <r>
      <t xml:space="preserve">Table 4A. </t>
    </r>
    <r>
      <rPr>
        <sz val="8"/>
        <rFont val="Arial"/>
        <family val="2"/>
      </rPr>
      <t>XRF analyses of samples in northern parts of Rimrock Lake, Tieton Basin, and western two-thirds of Weddle Canyon 7.5-minute quadrangles, Yakima County, Washington. Listed by unit in approximate stratigraphic order.</t>
    </r>
  </si>
  <si>
    <t>Map No.</t>
  </si>
  <si>
    <t>Map Unit</t>
  </si>
  <si>
    <t>Description</t>
  </si>
  <si>
    <t>Qob1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</si>
</sst>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0\ "/>
    <numFmt numFmtId="165" formatCode="0.000"/>
    <numFmt numFmtId="166" formatCode="0\ \ "/>
    <numFmt numFmtId="167" formatCode="0.0"/>
  </numFmts>
  <fonts count="15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b/>
      <i/>
      <sz val="10"/>
      <name val="Arial"/>
      <family val="2"/>
    </font>
    <font>
      <u/>
      <sz val="10"/>
      <name val="Arial"/>
      <family val="2"/>
    </font>
    <font>
      <i/>
      <sz val="10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vertAlign val="superscript"/>
      <sz val="10"/>
      <name val="Arial"/>
      <family val="2"/>
    </font>
    <font>
      <b/>
      <vertAlign val="superscript"/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8"/>
      <color theme="1"/>
      <name val="Calibri"/>
      <family val="2"/>
      <scheme val="minor"/>
    </font>
    <font>
      <sz val="8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</borders>
  <cellStyleXfs count="1">
    <xf numFmtId="0" fontId="0" fillId="0" borderId="0"/>
  </cellStyleXfs>
  <cellXfs count="170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164" fontId="1" fillId="0" borderId="0" xfId="0" applyNumberFormat="1" applyFont="1" applyBorder="1" applyAlignment="1">
      <alignment horizontal="center" vertical="center"/>
    </xf>
    <xf numFmtId="165" fontId="1" fillId="0" borderId="0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left" vertical="center" wrapText="1"/>
    </xf>
    <xf numFmtId="0" fontId="3" fillId="0" borderId="0" xfId="0" quotePrefix="1" applyFont="1" applyAlignment="1">
      <alignment horizontal="center" vertical="center"/>
    </xf>
    <xf numFmtId="0" fontId="2" fillId="0" borderId="0" xfId="0" quotePrefix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165" fontId="2" fillId="0" borderId="0" xfId="0" applyNumberFormat="1" applyFont="1" applyBorder="1" applyAlignment="1">
      <alignment horizontal="center" vertical="center"/>
    </xf>
    <xf numFmtId="2" fontId="2" fillId="0" borderId="0" xfId="0" applyNumberFormat="1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166" fontId="2" fillId="0" borderId="0" xfId="0" applyNumberFormat="1" applyFont="1" applyBorder="1" applyAlignment="1">
      <alignment horizontal="center" vertical="center"/>
    </xf>
    <xf numFmtId="167" fontId="2" fillId="0" borderId="0" xfId="0" applyNumberFormat="1" applyFont="1" applyBorder="1" applyAlignment="1">
      <alignment horizontal="center" vertical="center"/>
    </xf>
    <xf numFmtId="15" fontId="2" fillId="0" borderId="0" xfId="0" applyNumberFormat="1" applyFont="1" applyFill="1" applyBorder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165" fontId="2" fillId="0" borderId="0" xfId="0" applyNumberFormat="1" applyFont="1" applyAlignment="1">
      <alignment horizontal="center" vertical="center"/>
    </xf>
    <xf numFmtId="166" fontId="2" fillId="0" borderId="0" xfId="0" applyNumberFormat="1" applyFont="1" applyAlignment="1">
      <alignment horizontal="center" vertical="center"/>
    </xf>
    <xf numFmtId="167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Border="1" applyAlignment="1">
      <alignment horizontal="left" vertical="center" wrapText="1"/>
    </xf>
    <xf numFmtId="1" fontId="1" fillId="0" borderId="0" xfId="0" applyNumberFormat="1" applyFont="1" applyBorder="1" applyAlignment="1">
      <alignment horizontal="center" vertical="center"/>
    </xf>
    <xf numFmtId="0" fontId="1" fillId="0" borderId="0" xfId="0" quotePrefix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1" fontId="2" fillId="0" borderId="0" xfId="0" applyNumberFormat="1" applyFont="1" applyBorder="1" applyAlignment="1">
      <alignment horizontal="center" vertical="center"/>
    </xf>
    <xf numFmtId="0" fontId="1" fillId="0" borderId="0" xfId="0" quotePrefix="1" applyFont="1" applyAlignment="1">
      <alignment horizontal="center" vertical="center"/>
    </xf>
    <xf numFmtId="15" fontId="2" fillId="0" borderId="0" xfId="0" quotePrefix="1" applyNumberFormat="1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2" fontId="2" fillId="0" borderId="0" xfId="0" applyNumberFormat="1" applyFont="1" applyAlignment="1">
      <alignment horizontal="center" vertical="center"/>
    </xf>
    <xf numFmtId="0" fontId="1" fillId="0" borderId="0" xfId="0" applyFont="1" applyBorder="1" applyAlignment="1">
      <alignment horizontal="left" vertical="center" wrapText="1"/>
    </xf>
    <xf numFmtId="1" fontId="2" fillId="0" borderId="0" xfId="0" applyNumberFormat="1" applyFont="1" applyAlignment="1">
      <alignment horizontal="center" vertical="center"/>
    </xf>
    <xf numFmtId="1" fontId="1" fillId="0" borderId="0" xfId="0" applyNumberFormat="1" applyFont="1" applyAlignment="1">
      <alignment horizontal="center" vertical="center"/>
    </xf>
    <xf numFmtId="0" fontId="2" fillId="0" borderId="0" xfId="0" quotePrefix="1" applyFont="1" applyFill="1" applyBorder="1" applyAlignment="1">
      <alignment horizontal="center" vertical="center"/>
    </xf>
    <xf numFmtId="15" fontId="1" fillId="0" borderId="0" xfId="0" quotePrefix="1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164" fontId="2" fillId="0" borderId="0" xfId="0" applyNumberFormat="1" applyFont="1" applyAlignment="1">
      <alignment horizontal="center" vertical="center"/>
    </xf>
    <xf numFmtId="0" fontId="2" fillId="0" borderId="0" xfId="0" quotePrefix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3" fillId="0" borderId="0" xfId="0" applyFont="1" applyBorder="1" applyAlignment="1">
      <alignment vertical="center"/>
    </xf>
    <xf numFmtId="0" fontId="6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9" fillId="0" borderId="0" xfId="0" applyFont="1" applyFill="1" applyBorder="1" applyAlignment="1">
      <alignment horizontal="left" vertical="center"/>
    </xf>
    <xf numFmtId="0" fontId="9" fillId="0" borderId="0" xfId="0" applyFont="1" applyAlignment="1">
      <alignment vertical="center"/>
    </xf>
    <xf numFmtId="2" fontId="3" fillId="0" borderId="0" xfId="0" applyNumberFormat="1" applyFont="1" applyAlignment="1">
      <alignment vertical="center"/>
    </xf>
    <xf numFmtId="0" fontId="2" fillId="0" borderId="0" xfId="0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164" fontId="1" fillId="0" borderId="0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166" fontId="2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vertical="center"/>
    </xf>
    <xf numFmtId="0" fontId="0" fillId="0" borderId="1" xfId="0" applyBorder="1" applyAlignment="1">
      <alignment horizontal="center" vertical="center"/>
    </xf>
    <xf numFmtId="2" fontId="3" fillId="0" borderId="1" xfId="0" applyNumberFormat="1" applyFont="1" applyBorder="1" applyAlignment="1">
      <alignment vertical="center"/>
    </xf>
    <xf numFmtId="2" fontId="3" fillId="0" borderId="1" xfId="0" applyNumberFormat="1" applyFont="1" applyBorder="1" applyAlignment="1">
      <alignment horizontal="right" vertical="center"/>
    </xf>
    <xf numFmtId="164" fontId="2" fillId="0" borderId="2" xfId="0" applyNumberFormat="1" applyFont="1" applyBorder="1" applyAlignment="1">
      <alignment horizontal="center" vertical="center"/>
    </xf>
    <xf numFmtId="165" fontId="2" fillId="0" borderId="2" xfId="0" applyNumberFormat="1" applyFont="1" applyBorder="1" applyAlignment="1">
      <alignment horizontal="center" vertical="center"/>
    </xf>
    <xf numFmtId="2" fontId="2" fillId="0" borderId="2" xfId="0" applyNumberFormat="1" applyFont="1" applyBorder="1" applyAlignment="1">
      <alignment horizontal="center" vertical="center"/>
    </xf>
    <xf numFmtId="166" fontId="2" fillId="0" borderId="2" xfId="0" applyNumberFormat="1" applyFont="1" applyBorder="1" applyAlignment="1">
      <alignment horizontal="center" vertical="center"/>
    </xf>
    <xf numFmtId="167" fontId="2" fillId="0" borderId="2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right" vertical="center"/>
    </xf>
    <xf numFmtId="2" fontId="2" fillId="0" borderId="1" xfId="0" applyNumberFormat="1" applyFont="1" applyBorder="1" applyAlignment="1">
      <alignment horizontal="right"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164" fontId="1" fillId="0" borderId="0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3" fillId="0" borderId="0" xfId="0" applyFont="1" applyBorder="1" applyAlignment="1">
      <alignment vertical="center"/>
    </xf>
    <xf numFmtId="1" fontId="2" fillId="0" borderId="2" xfId="0" applyNumberFormat="1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0" fontId="2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vertical="center"/>
    </xf>
    <xf numFmtId="164" fontId="1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2" fontId="3" fillId="0" borderId="0" xfId="0" applyNumberFormat="1" applyFont="1" applyBorder="1" applyAlignment="1">
      <alignment horizontal="right" vertical="center"/>
    </xf>
    <xf numFmtId="2" fontId="8" fillId="0" borderId="2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3" xfId="0" applyFont="1" applyBorder="1" applyAlignment="1">
      <alignment horizontal="left" vertical="center" wrapText="1"/>
    </xf>
    <xf numFmtId="0" fontId="3" fillId="0" borderId="3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5" fillId="0" borderId="3" xfId="0" applyFont="1" applyBorder="1" applyAlignment="1">
      <alignment horizontal="center" vertical="center"/>
    </xf>
    <xf numFmtId="2" fontId="2" fillId="0" borderId="3" xfId="0" applyNumberFormat="1" applyFont="1" applyBorder="1" applyAlignment="1">
      <alignment horizontal="center" vertical="center"/>
    </xf>
    <xf numFmtId="1" fontId="2" fillId="0" borderId="3" xfId="0" applyNumberFormat="1" applyFont="1" applyBorder="1" applyAlignment="1">
      <alignment horizontal="center" vertical="center"/>
    </xf>
    <xf numFmtId="167" fontId="2" fillId="0" borderId="3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left" vertical="center" wrapText="1"/>
    </xf>
    <xf numFmtId="0" fontId="1" fillId="0" borderId="3" xfId="0" quotePrefix="1" applyFont="1" applyBorder="1" applyAlignment="1">
      <alignment horizontal="center" vertical="center"/>
    </xf>
    <xf numFmtId="0" fontId="4" fillId="0" borderId="3" xfId="0" applyFont="1" applyBorder="1" applyAlignment="1">
      <alignment vertical="center"/>
    </xf>
    <xf numFmtId="164" fontId="1" fillId="0" borderId="3" xfId="0" applyNumberFormat="1" applyFont="1" applyBorder="1" applyAlignment="1">
      <alignment horizontal="center" vertical="center"/>
    </xf>
    <xf numFmtId="165" fontId="1" fillId="0" borderId="3" xfId="0" applyNumberFormat="1" applyFont="1" applyBorder="1" applyAlignment="1">
      <alignment horizontal="center" vertical="center"/>
    </xf>
    <xf numFmtId="164" fontId="2" fillId="0" borderId="3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1" fillId="0" borderId="3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 wrapText="1"/>
    </xf>
    <xf numFmtId="0" fontId="3" fillId="0" borderId="3" xfId="0" quotePrefix="1" applyFont="1" applyBorder="1" applyAlignment="1">
      <alignment horizontal="center" vertical="center"/>
    </xf>
    <xf numFmtId="15" fontId="2" fillId="0" borderId="3" xfId="0" quotePrefix="1" applyNumberFormat="1" applyFont="1" applyBorder="1" applyAlignment="1">
      <alignment horizontal="center" vertical="center"/>
    </xf>
    <xf numFmtId="1" fontId="1" fillId="0" borderId="3" xfId="0" applyNumberFormat="1" applyFont="1" applyBorder="1" applyAlignment="1">
      <alignment horizontal="center" vertical="center"/>
    </xf>
    <xf numFmtId="165" fontId="2" fillId="0" borderId="3" xfId="0" applyNumberFormat="1" applyFont="1" applyBorder="1" applyAlignment="1">
      <alignment horizontal="center" vertical="center"/>
    </xf>
    <xf numFmtId="165" fontId="5" fillId="0" borderId="3" xfId="0" applyNumberFormat="1" applyFont="1" applyBorder="1" applyAlignment="1">
      <alignment horizontal="center" vertical="center"/>
    </xf>
    <xf numFmtId="166" fontId="2" fillId="0" borderId="3" xfId="0" applyNumberFormat="1" applyFont="1" applyBorder="1" applyAlignment="1">
      <alignment horizontal="center" vertical="center"/>
    </xf>
    <xf numFmtId="0" fontId="2" fillId="0" borderId="3" xfId="0" quotePrefix="1" applyFont="1" applyFill="1" applyBorder="1" applyAlignment="1">
      <alignment horizontal="center" vertical="center"/>
    </xf>
    <xf numFmtId="0" fontId="4" fillId="0" borderId="3" xfId="0" applyFont="1" applyBorder="1" applyAlignment="1">
      <alignment horizontal="left" vertical="center" wrapText="1"/>
    </xf>
    <xf numFmtId="0" fontId="2" fillId="0" borderId="3" xfId="0" quotePrefix="1" applyFont="1" applyBorder="1" applyAlignment="1">
      <alignment horizontal="center" vertical="center"/>
    </xf>
    <xf numFmtId="2" fontId="3" fillId="0" borderId="3" xfId="0" applyNumberFormat="1" applyFont="1" applyBorder="1" applyAlignment="1">
      <alignment vertical="center"/>
    </xf>
    <xf numFmtId="2" fontId="1" fillId="0" borderId="3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left" vertical="center"/>
    </xf>
    <xf numFmtId="1" fontId="2" fillId="0" borderId="0" xfId="0" applyNumberFormat="1" applyFont="1" applyBorder="1" applyAlignment="1">
      <alignment horizontal="center"/>
    </xf>
    <xf numFmtId="0" fontId="3" fillId="0" borderId="2" xfId="0" applyFont="1" applyBorder="1" applyAlignment="1">
      <alignment vertical="center"/>
    </xf>
    <xf numFmtId="0" fontId="4" fillId="0" borderId="2" xfId="0" applyFont="1" applyBorder="1" applyAlignment="1">
      <alignment vertical="center"/>
    </xf>
    <xf numFmtId="164" fontId="1" fillId="0" borderId="2" xfId="0" applyNumberFormat="1" applyFont="1" applyBorder="1" applyAlignment="1">
      <alignment horizontal="center" vertical="center"/>
    </xf>
    <xf numFmtId="165" fontId="1" fillId="0" borderId="2" xfId="0" applyNumberFormat="1" applyFont="1" applyBorder="1" applyAlignment="1">
      <alignment horizontal="center" vertical="center"/>
    </xf>
    <xf numFmtId="2" fontId="4" fillId="0" borderId="2" xfId="0" applyNumberFormat="1" applyFont="1" applyBorder="1" applyAlignment="1">
      <alignment horizontal="left" vertical="center"/>
    </xf>
    <xf numFmtId="164" fontId="1" fillId="0" borderId="2" xfId="0" applyNumberFormat="1" applyFont="1" applyBorder="1" applyAlignment="1">
      <alignment horizontal="left" vertical="center"/>
    </xf>
    <xf numFmtId="165" fontId="1" fillId="0" borderId="2" xfId="0" applyNumberFormat="1" applyFont="1" applyBorder="1" applyAlignment="1">
      <alignment horizontal="left" vertical="center"/>
    </xf>
    <xf numFmtId="166" fontId="1" fillId="0" borderId="2" xfId="0" applyNumberFormat="1" applyFont="1" applyBorder="1" applyAlignment="1">
      <alignment horizontal="left" vertical="center"/>
    </xf>
    <xf numFmtId="167" fontId="1" fillId="0" borderId="2" xfId="0" applyNumberFormat="1" applyFont="1" applyBorder="1" applyAlignment="1">
      <alignment horizontal="left" vertical="center"/>
    </xf>
    <xf numFmtId="166" fontId="2" fillId="0" borderId="4" xfId="0" applyNumberFormat="1" applyFont="1" applyBorder="1" applyAlignment="1">
      <alignment horizontal="center" vertical="center"/>
    </xf>
    <xf numFmtId="1" fontId="2" fillId="0" borderId="4" xfId="0" applyNumberFormat="1" applyFont="1" applyBorder="1" applyAlignment="1">
      <alignment horizontal="center" vertical="center"/>
    </xf>
    <xf numFmtId="166" fontId="2" fillId="0" borderId="5" xfId="0" applyNumberFormat="1" applyFont="1" applyBorder="1" applyAlignment="1">
      <alignment horizontal="center" vertical="center"/>
    </xf>
    <xf numFmtId="1" fontId="2" fillId="0" borderId="6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left" vertical="center"/>
    </xf>
    <xf numFmtId="0" fontId="2" fillId="0" borderId="4" xfId="0" applyFont="1" applyBorder="1" applyAlignment="1">
      <alignment horizontal="center" vertical="center"/>
    </xf>
    <xf numFmtId="0" fontId="2" fillId="0" borderId="4" xfId="0" quotePrefix="1" applyFont="1" applyBorder="1" applyAlignment="1">
      <alignment horizontal="center" vertical="center"/>
    </xf>
    <xf numFmtId="0" fontId="2" fillId="0" borderId="5" xfId="0" quotePrefix="1" applyFont="1" applyBorder="1" applyAlignment="1">
      <alignment horizontal="center" vertical="center"/>
    </xf>
    <xf numFmtId="166" fontId="2" fillId="0" borderId="6" xfId="0" applyNumberFormat="1" applyFont="1" applyBorder="1" applyAlignment="1">
      <alignment horizontal="center" vertical="center"/>
    </xf>
    <xf numFmtId="0" fontId="2" fillId="0" borderId="6" xfId="0" quotePrefix="1" applyFont="1" applyBorder="1" applyAlignment="1">
      <alignment horizontal="center" vertical="center"/>
    </xf>
    <xf numFmtId="0" fontId="2" fillId="0" borderId="2" xfId="0" quotePrefix="1" applyFont="1" applyBorder="1" applyAlignment="1">
      <alignment horizontal="center" vertical="center"/>
    </xf>
    <xf numFmtId="1" fontId="2" fillId="0" borderId="0" xfId="0" quotePrefix="1" applyNumberFormat="1" applyFont="1" applyBorder="1" applyAlignment="1">
      <alignment horizontal="center" vertical="center"/>
    </xf>
    <xf numFmtId="1" fontId="2" fillId="0" borderId="7" xfId="0" quotePrefix="1" applyNumberFormat="1" applyFont="1" applyBorder="1" applyAlignment="1">
      <alignment horizontal="center" vertical="center"/>
    </xf>
    <xf numFmtId="1" fontId="2" fillId="0" borderId="6" xfId="0" quotePrefix="1" applyNumberFormat="1" applyFont="1" applyBorder="1" applyAlignment="1">
      <alignment horizontal="center" vertical="center"/>
    </xf>
    <xf numFmtId="1" fontId="2" fillId="0" borderId="4" xfId="0" quotePrefix="1" applyNumberFormat="1" applyFont="1" applyBorder="1" applyAlignment="1">
      <alignment horizontal="center" vertical="center"/>
    </xf>
    <xf numFmtId="2" fontId="2" fillId="0" borderId="8" xfId="0" applyNumberFormat="1" applyFont="1" applyBorder="1" applyAlignment="1">
      <alignment horizontal="center" vertical="center"/>
    </xf>
    <xf numFmtId="15" fontId="1" fillId="0" borderId="9" xfId="0" quotePrefix="1" applyNumberFormat="1" applyFont="1" applyBorder="1" applyAlignment="1">
      <alignment horizontal="center" vertical="center"/>
    </xf>
    <xf numFmtId="166" fontId="2" fillId="0" borderId="0" xfId="0" quotePrefix="1" applyNumberFormat="1" applyFont="1" applyBorder="1" applyAlignment="1">
      <alignment horizontal="center" vertical="center"/>
    </xf>
    <xf numFmtId="166" fontId="2" fillId="0" borderId="4" xfId="0" quotePrefix="1" applyNumberFormat="1" applyFont="1" applyBorder="1" applyAlignment="1">
      <alignment horizontal="center" vertical="center"/>
    </xf>
    <xf numFmtId="166" fontId="2" fillId="0" borderId="6" xfId="0" quotePrefix="1" applyNumberFormat="1" applyFont="1" applyBorder="1" applyAlignment="1">
      <alignment horizontal="center" vertical="center"/>
    </xf>
    <xf numFmtId="0" fontId="2" fillId="0" borderId="0" xfId="0" applyFont="1" applyBorder="1"/>
    <xf numFmtId="0" fontId="2" fillId="0" borderId="0" xfId="0" applyFont="1"/>
    <xf numFmtId="0" fontId="1" fillId="0" borderId="0" xfId="0" applyFont="1" applyBorder="1" applyAlignment="1">
      <alignment horizontal="left" vertical="center"/>
    </xf>
    <xf numFmtId="0" fontId="0" fillId="0" borderId="0" xfId="0" applyAlignment="1">
      <alignment vertical="center"/>
    </xf>
    <xf numFmtId="0" fontId="11" fillId="0" borderId="0" xfId="0" applyFont="1" applyAlignment="1">
      <alignment horizontal="left" vertical="center" wrapText="1"/>
    </xf>
    <xf numFmtId="0" fontId="13" fillId="0" borderId="0" xfId="0" applyFont="1" applyAlignment="1">
      <alignment horizontal="left" vertical="center" wrapText="1"/>
    </xf>
    <xf numFmtId="0" fontId="14" fillId="0" borderId="0" xfId="0" applyFont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A140"/>
  <sheetViews>
    <sheetView tabSelected="1" zoomScale="106" zoomScaleNormal="106" workbookViewId="0">
      <pane ySplit="3" topLeftCell="A4" activePane="bottomLeft" state="frozen"/>
      <selection pane="bottomLeft" activeCell="A3" sqref="A3"/>
    </sheetView>
  </sheetViews>
  <sheetFormatPr defaultColWidth="9.140625" defaultRowHeight="12.75" x14ac:dyDescent="0.25"/>
  <cols>
    <col min="1" max="1" width="9.85546875" style="3" customWidth="1"/>
    <col min="2" max="2" width="11.42578125" style="2" customWidth="1"/>
    <col min="3" max="3" width="22.140625" style="3" customWidth="1"/>
    <col min="4" max="4" width="0" style="2" hidden="1" customWidth="1"/>
    <col min="5" max="5" width="11.28515625" style="3" customWidth="1"/>
    <col min="6" max="6" width="11.42578125" style="2" customWidth="1"/>
    <col min="7" max="7" width="0" style="2" hidden="1" customWidth="1"/>
    <col min="8" max="9" width="7.42578125" style="2" customWidth="1"/>
    <col min="10" max="11" width="6.7109375" style="2" customWidth="1"/>
    <col min="12" max="12" width="7.28515625" style="2" customWidth="1"/>
    <col min="13" max="13" width="7.140625" style="2" customWidth="1"/>
    <col min="14" max="14" width="7.28515625" style="2" customWidth="1"/>
    <col min="15" max="15" width="6.28515625" style="2" customWidth="1"/>
    <col min="16" max="16" width="7" style="2" customWidth="1"/>
    <col min="17" max="17" width="8" style="2" customWidth="1"/>
    <col min="18" max="18" width="8.5703125" style="2" customWidth="1"/>
    <col min="19" max="19" width="7.42578125" style="2" customWidth="1"/>
    <col min="20" max="20" width="8" style="55" customWidth="1"/>
    <col min="21" max="22" width="7.85546875" style="2" customWidth="1"/>
    <col min="23" max="23" width="7.42578125" style="2" customWidth="1"/>
    <col min="24" max="24" width="6.7109375" style="2" customWidth="1"/>
    <col min="25" max="25" width="7.140625" style="2" customWidth="1"/>
    <col min="26" max="27" width="6.85546875" style="2" customWidth="1"/>
    <col min="28" max="28" width="6.42578125" style="2" customWidth="1"/>
    <col min="29" max="29" width="6.85546875" style="2" customWidth="1"/>
    <col min="30" max="30" width="6.5703125" style="2" customWidth="1"/>
    <col min="31" max="31" width="7.28515625" style="2" customWidth="1"/>
    <col min="32" max="32" width="9.140625" style="2" hidden="1" customWidth="1"/>
    <col min="33" max="33" width="7.7109375" style="2" customWidth="1"/>
    <col min="34" max="34" width="6.140625" style="2" customWidth="1"/>
    <col min="35" max="35" width="5.7109375" style="2" customWidth="1"/>
    <col min="36" max="37" width="5.28515625" style="2" customWidth="1"/>
    <col min="38" max="38" width="6.140625" style="2" customWidth="1"/>
    <col min="39" max="39" width="5.140625" style="2" customWidth="1"/>
    <col min="40" max="41" width="6" style="2" customWidth="1"/>
    <col min="42" max="42" width="5.140625" style="2" customWidth="1"/>
    <col min="43" max="43" width="6.140625" style="2" customWidth="1"/>
    <col min="44" max="44" width="5.28515625" style="2" customWidth="1"/>
    <col min="45" max="46" width="5.140625" style="2" customWidth="1"/>
    <col min="47" max="47" width="4.85546875" style="2" customWidth="1"/>
    <col min="48" max="48" width="4.7109375" style="2" customWidth="1"/>
    <col min="49" max="49" width="5.28515625" style="2" customWidth="1"/>
    <col min="50" max="50" width="4.7109375" style="2" customWidth="1"/>
    <col min="51" max="51" width="4.85546875" style="2" customWidth="1"/>
    <col min="52" max="52" width="5.140625" style="2" customWidth="1"/>
    <col min="53" max="16384" width="9.140625" style="2"/>
  </cols>
  <sheetData>
    <row r="1" spans="1:53" s="169" customFormat="1" ht="25.5" customHeight="1" x14ac:dyDescent="0.25">
      <c r="A1" s="167" t="s">
        <v>190</v>
      </c>
      <c r="B1" s="168"/>
      <c r="C1" s="168"/>
      <c r="D1" s="168"/>
      <c r="E1" s="168"/>
      <c r="F1" s="168"/>
      <c r="G1" s="168"/>
      <c r="H1" s="168"/>
      <c r="I1" s="168"/>
      <c r="J1" s="168"/>
      <c r="K1" s="168"/>
      <c r="L1" s="168"/>
      <c r="M1" s="168"/>
      <c r="N1" s="168"/>
      <c r="O1" s="168"/>
      <c r="P1" s="168"/>
      <c r="Q1" s="168"/>
      <c r="R1" s="168"/>
      <c r="S1" s="168"/>
      <c r="T1" s="168"/>
      <c r="U1" s="168"/>
      <c r="V1" s="168"/>
      <c r="W1" s="168"/>
      <c r="X1" s="168"/>
      <c r="Y1" s="168"/>
      <c r="Z1" s="168"/>
      <c r="AA1" s="168"/>
      <c r="AB1" s="168"/>
      <c r="AC1" s="168"/>
      <c r="AD1" s="168"/>
    </row>
    <row r="2" spans="1:53" ht="15" x14ac:dyDescent="0.25">
      <c r="A2" s="1"/>
      <c r="H2" s="4" t="s">
        <v>159</v>
      </c>
      <c r="U2" s="5" t="s">
        <v>160</v>
      </c>
      <c r="AH2" s="165" t="s">
        <v>13</v>
      </c>
      <c r="AI2" s="166"/>
      <c r="AJ2" s="166"/>
    </row>
    <row r="3" spans="1:53" x14ac:dyDescent="0.25">
      <c r="A3" s="131" t="s">
        <v>191</v>
      </c>
      <c r="B3" s="131" t="s">
        <v>192</v>
      </c>
      <c r="C3" s="132" t="s">
        <v>193</v>
      </c>
      <c r="D3" s="134"/>
      <c r="E3" s="131" t="s">
        <v>0</v>
      </c>
      <c r="F3" s="131" t="s">
        <v>1</v>
      </c>
      <c r="G3" s="135"/>
      <c r="H3" s="136" t="s">
        <v>2</v>
      </c>
      <c r="I3" s="136" t="s">
        <v>3</v>
      </c>
      <c r="J3" s="137" t="s">
        <v>4</v>
      </c>
      <c r="K3" s="136" t="s">
        <v>5</v>
      </c>
      <c r="L3" s="137" t="s">
        <v>6</v>
      </c>
      <c r="M3" s="136" t="s">
        <v>7</v>
      </c>
      <c r="N3" s="136" t="s">
        <v>8</v>
      </c>
      <c r="O3" s="136" t="s">
        <v>9</v>
      </c>
      <c r="P3" s="136" t="s">
        <v>10</v>
      </c>
      <c r="Q3" s="137" t="s">
        <v>11</v>
      </c>
      <c r="R3" s="131" t="s">
        <v>12</v>
      </c>
      <c r="S3" s="131"/>
      <c r="T3" s="138"/>
      <c r="U3" s="139" t="s">
        <v>2</v>
      </c>
      <c r="V3" s="139" t="s">
        <v>3</v>
      </c>
      <c r="W3" s="140" t="s">
        <v>4</v>
      </c>
      <c r="X3" s="139" t="s">
        <v>5</v>
      </c>
      <c r="Y3" s="140" t="s">
        <v>6</v>
      </c>
      <c r="Z3" s="139" t="s">
        <v>7</v>
      </c>
      <c r="AA3" s="139" t="s">
        <v>8</v>
      </c>
      <c r="AB3" s="139" t="s">
        <v>9</v>
      </c>
      <c r="AC3" s="139" t="s">
        <v>10</v>
      </c>
      <c r="AD3" s="140" t="s">
        <v>11</v>
      </c>
      <c r="AE3" s="132" t="s">
        <v>12</v>
      </c>
      <c r="AF3" s="132"/>
      <c r="AG3" s="134"/>
      <c r="AH3" s="141" t="s">
        <v>14</v>
      </c>
      <c r="AI3" s="132" t="s">
        <v>15</v>
      </c>
      <c r="AJ3" s="132" t="s">
        <v>16</v>
      </c>
      <c r="AK3" s="132" t="s">
        <v>17</v>
      </c>
      <c r="AL3" s="132" t="s">
        <v>18</v>
      </c>
      <c r="AM3" s="132" t="s">
        <v>19</v>
      </c>
      <c r="AN3" s="132" t="s">
        <v>20</v>
      </c>
      <c r="AO3" s="132" t="s">
        <v>21</v>
      </c>
      <c r="AP3" s="132" t="s">
        <v>22</v>
      </c>
      <c r="AQ3" s="142" t="s">
        <v>23</v>
      </c>
      <c r="AR3" s="132" t="s">
        <v>24</v>
      </c>
      <c r="AS3" s="132" t="s">
        <v>25</v>
      </c>
      <c r="AT3" s="132" t="s">
        <v>26</v>
      </c>
      <c r="AU3" s="132" t="s">
        <v>27</v>
      </c>
      <c r="AV3" s="132" t="s">
        <v>28</v>
      </c>
      <c r="AW3" s="132" t="s">
        <v>29</v>
      </c>
      <c r="AX3" s="132" t="s">
        <v>30</v>
      </c>
      <c r="AY3" s="132" t="s">
        <v>31</v>
      </c>
      <c r="AZ3" s="5" t="s">
        <v>32</v>
      </c>
    </row>
    <row r="4" spans="1:53" ht="25.5" x14ac:dyDescent="0.25">
      <c r="A4" s="3">
        <v>218</v>
      </c>
      <c r="B4" s="3" t="s">
        <v>78</v>
      </c>
      <c r="C4" s="11" t="s">
        <v>184</v>
      </c>
      <c r="E4" s="12" t="s">
        <v>79</v>
      </c>
      <c r="F4" s="13" t="s">
        <v>33</v>
      </c>
      <c r="G4" s="8"/>
      <c r="H4" s="14">
        <v>62.43544</v>
      </c>
      <c r="I4" s="14">
        <v>15.97461</v>
      </c>
      <c r="J4" s="15">
        <v>1.0791599999999999</v>
      </c>
      <c r="K4" s="14">
        <v>5.776790000000001</v>
      </c>
      <c r="L4" s="15">
        <v>8.1909999999999997E-2</v>
      </c>
      <c r="M4" s="14">
        <v>4.9114800000000001</v>
      </c>
      <c r="N4" s="14">
        <v>2.6640300000000003</v>
      </c>
      <c r="O4" s="14">
        <v>2.8566099999999994</v>
      </c>
      <c r="P4" s="14">
        <v>4.1006400000000003</v>
      </c>
      <c r="Q4" s="15">
        <v>0.23513000000000001</v>
      </c>
      <c r="R4" s="16">
        <f>SUM(H4:Q4)</f>
        <v>100.11579999999999</v>
      </c>
      <c r="S4" s="56"/>
      <c r="T4" s="69"/>
      <c r="U4" s="57">
        <v>62.36322338731749</v>
      </c>
      <c r="V4" s="57">
        <v>15.956132798219663</v>
      </c>
      <c r="W4" s="15">
        <v>1.0779117781608898</v>
      </c>
      <c r="X4" s="57">
        <v>5.7701082146873937</v>
      </c>
      <c r="Y4" s="15">
        <v>8.1815257931315527E-2</v>
      </c>
      <c r="Z4" s="57">
        <v>4.9057990846599644</v>
      </c>
      <c r="AA4" s="57">
        <v>2.6609486214963076</v>
      </c>
      <c r="AB4" s="57">
        <v>2.8533058718004547</v>
      </c>
      <c r="AC4" s="57">
        <v>4.09589695133036</v>
      </c>
      <c r="AD4" s="15">
        <v>0.23485803439616926</v>
      </c>
      <c r="AE4" s="16">
        <v>100</v>
      </c>
      <c r="AF4" s="56"/>
      <c r="AG4" s="56"/>
      <c r="AH4" s="20">
        <v>28.8</v>
      </c>
      <c r="AI4" s="20">
        <v>44.3</v>
      </c>
      <c r="AJ4" s="20">
        <v>13.6</v>
      </c>
      <c r="AK4" s="20">
        <v>110.3</v>
      </c>
      <c r="AL4" s="20">
        <v>485.4</v>
      </c>
      <c r="AM4" s="20">
        <v>87.5</v>
      </c>
      <c r="AN4" s="20">
        <v>361</v>
      </c>
      <c r="AO4" s="20">
        <v>327.9</v>
      </c>
      <c r="AP4" s="20">
        <v>25.6</v>
      </c>
      <c r="AQ4" s="21">
        <v>22.2</v>
      </c>
      <c r="AR4" s="20">
        <v>19</v>
      </c>
      <c r="AS4" s="20">
        <v>26.7</v>
      </c>
      <c r="AT4" s="20">
        <v>61.8</v>
      </c>
      <c r="AU4" s="20">
        <v>7.4</v>
      </c>
      <c r="AV4" s="20">
        <v>32.5</v>
      </c>
      <c r="AW4" s="20">
        <v>63</v>
      </c>
      <c r="AX4" s="20">
        <v>10.4</v>
      </c>
      <c r="AY4" s="20">
        <v>30.8</v>
      </c>
      <c r="AZ4" s="143">
        <v>3.8</v>
      </c>
      <c r="BA4" s="48"/>
    </row>
    <row r="5" spans="1:53" ht="25.5" x14ac:dyDescent="0.25">
      <c r="A5" s="3">
        <v>219</v>
      </c>
      <c r="B5" s="3" t="s">
        <v>78</v>
      </c>
      <c r="C5" s="11" t="s">
        <v>184</v>
      </c>
      <c r="E5" s="12" t="s">
        <v>80</v>
      </c>
      <c r="F5" s="13" t="s">
        <v>33</v>
      </c>
      <c r="G5" s="8"/>
      <c r="H5" s="14">
        <v>61.674439999999997</v>
      </c>
      <c r="I5" s="14">
        <v>15.749929999999999</v>
      </c>
      <c r="J5" s="15">
        <v>1.07534</v>
      </c>
      <c r="K5" s="14">
        <v>5.6680899999999994</v>
      </c>
      <c r="L5" s="15">
        <v>8.4610000000000005E-2</v>
      </c>
      <c r="M5" s="14">
        <v>4.9026900000000007</v>
      </c>
      <c r="N5" s="14">
        <v>2.7734800000000002</v>
      </c>
      <c r="O5" s="14">
        <v>2.7961</v>
      </c>
      <c r="P5" s="14">
        <v>4.0532000000000004</v>
      </c>
      <c r="Q5" s="15">
        <v>0.23680000000000001</v>
      </c>
      <c r="R5" s="16">
        <f>SUM(H5:Q5)</f>
        <v>99.014680000000013</v>
      </c>
      <c r="T5" s="69"/>
      <c r="U5" s="57">
        <v>62.288171583428664</v>
      </c>
      <c r="V5" s="57">
        <v>15.906659910766773</v>
      </c>
      <c r="W5" s="15">
        <v>1.0860408692891932</v>
      </c>
      <c r="X5" s="57">
        <v>5.724494011949135</v>
      </c>
      <c r="Y5" s="15">
        <v>8.545196677381911E-2</v>
      </c>
      <c r="Z5" s="57">
        <v>4.9514774019895427</v>
      </c>
      <c r="AA5" s="57">
        <v>2.8010793145946322</v>
      </c>
      <c r="AB5" s="57">
        <v>2.8239244096002318</v>
      </c>
      <c r="AC5" s="57">
        <v>4.0935339998539613</v>
      </c>
      <c r="AD5" s="15">
        <v>0.23915643224252883</v>
      </c>
      <c r="AE5" s="16">
        <v>99.999989900488487</v>
      </c>
      <c r="AF5" s="56"/>
      <c r="AG5" s="56"/>
      <c r="AH5" s="20">
        <v>30.2</v>
      </c>
      <c r="AI5" s="20">
        <v>43.7</v>
      </c>
      <c r="AJ5" s="20">
        <v>14.1</v>
      </c>
      <c r="AK5" s="20">
        <v>110.7</v>
      </c>
      <c r="AL5" s="20">
        <v>475.5</v>
      </c>
      <c r="AM5" s="20">
        <v>85.5</v>
      </c>
      <c r="AN5" s="20">
        <v>355.7</v>
      </c>
      <c r="AO5" s="20">
        <v>320.3</v>
      </c>
      <c r="AP5" s="20">
        <v>25.3</v>
      </c>
      <c r="AQ5" s="21">
        <v>21.3</v>
      </c>
      <c r="AR5" s="20">
        <v>20</v>
      </c>
      <c r="AS5" s="20">
        <v>37</v>
      </c>
      <c r="AT5" s="20">
        <v>65.8</v>
      </c>
      <c r="AU5" s="20">
        <v>4.5999999999999996</v>
      </c>
      <c r="AV5" s="20">
        <v>34.799999999999997</v>
      </c>
      <c r="AW5" s="20">
        <v>64.2</v>
      </c>
      <c r="AX5" s="20">
        <v>12.4</v>
      </c>
      <c r="AY5" s="20">
        <v>31.1</v>
      </c>
      <c r="AZ5" s="143">
        <v>3.6</v>
      </c>
      <c r="BA5" s="48"/>
    </row>
    <row r="6" spans="1:53" ht="25.5" x14ac:dyDescent="0.25">
      <c r="A6" s="3">
        <v>223</v>
      </c>
      <c r="B6" s="3" t="s">
        <v>78</v>
      </c>
      <c r="C6" s="11" t="s">
        <v>184</v>
      </c>
      <c r="E6" s="3" t="s">
        <v>81</v>
      </c>
      <c r="F6" s="22" t="s">
        <v>34</v>
      </c>
      <c r="G6" s="8"/>
      <c r="H6" s="14">
        <v>61.422550199999996</v>
      </c>
      <c r="I6" s="14">
        <v>15.800360400000001</v>
      </c>
      <c r="J6" s="15">
        <v>1.0648043999999999</v>
      </c>
      <c r="K6" s="14">
        <v>5.6270114999999992</v>
      </c>
      <c r="L6" s="15">
        <v>8.84268E-2</v>
      </c>
      <c r="M6" s="14">
        <v>4.8685526999999995</v>
      </c>
      <c r="N6" s="14">
        <v>2.6655650999999998</v>
      </c>
      <c r="O6" s="14">
        <v>2.8104119999999995</v>
      </c>
      <c r="P6" s="14">
        <v>4.0920164999999997</v>
      </c>
      <c r="Q6" s="73">
        <v>0.23887710000000004</v>
      </c>
      <c r="R6" s="74">
        <f>SUM(H6:Q6)</f>
        <v>98.678576699999965</v>
      </c>
      <c r="T6" s="70"/>
      <c r="U6" s="72">
        <v>62.245064827468873</v>
      </c>
      <c r="V6" s="72">
        <v>16.011944378619631</v>
      </c>
      <c r="W6" s="73">
        <v>1.079063286867143</v>
      </c>
      <c r="X6" s="72">
        <v>5.7023632926659706</v>
      </c>
      <c r="Y6" s="73">
        <v>8.9610930848091436E-2</v>
      </c>
      <c r="Z6" s="72">
        <v>4.9337479059514626</v>
      </c>
      <c r="AA6" s="72">
        <v>2.7012599104251866</v>
      </c>
      <c r="AB6" s="72">
        <v>2.8480464676619111</v>
      </c>
      <c r="AC6" s="72">
        <v>4.146813043226139</v>
      </c>
      <c r="AD6" s="73">
        <v>0.2420759236938646</v>
      </c>
      <c r="AE6" s="57">
        <v>99.999989967428291</v>
      </c>
      <c r="AF6" s="56"/>
      <c r="AG6" s="59"/>
      <c r="AH6" s="75">
        <v>29.5</v>
      </c>
      <c r="AI6" s="75">
        <v>43.4</v>
      </c>
      <c r="AJ6" s="75">
        <v>14.5</v>
      </c>
      <c r="AK6" s="75">
        <v>110.9</v>
      </c>
      <c r="AL6" s="75">
        <v>488.3</v>
      </c>
      <c r="AM6" s="75">
        <v>86.3</v>
      </c>
      <c r="AN6" s="75">
        <v>360.8</v>
      </c>
      <c r="AO6" s="75">
        <v>325.39999999999998</v>
      </c>
      <c r="AP6" s="75">
        <v>25.9</v>
      </c>
      <c r="AQ6" s="76">
        <v>22.1</v>
      </c>
      <c r="AR6" s="75">
        <v>19.7</v>
      </c>
      <c r="AS6" s="75">
        <v>37.6</v>
      </c>
      <c r="AT6" s="75">
        <v>63.7</v>
      </c>
      <c r="AU6" s="75">
        <v>6.5</v>
      </c>
      <c r="AV6" s="75">
        <v>29.3</v>
      </c>
      <c r="AW6" s="75">
        <v>67</v>
      </c>
      <c r="AX6" s="75">
        <v>11.1</v>
      </c>
      <c r="AY6" s="75">
        <v>29.7</v>
      </c>
      <c r="AZ6" s="145">
        <v>4.8</v>
      </c>
      <c r="BA6" s="48"/>
    </row>
    <row r="7" spans="1:53" x14ac:dyDescent="0.2">
      <c r="A7" s="27"/>
      <c r="B7" s="3"/>
      <c r="C7" s="28"/>
      <c r="E7" s="1"/>
      <c r="F7" s="30"/>
      <c r="G7" s="8"/>
      <c r="H7" s="9"/>
      <c r="I7" s="9"/>
      <c r="J7" s="10"/>
      <c r="K7" s="9"/>
      <c r="L7" s="10"/>
      <c r="M7" s="9"/>
      <c r="N7" s="95"/>
      <c r="O7" s="94"/>
      <c r="P7" s="95"/>
      <c r="Q7" s="19" t="s">
        <v>157</v>
      </c>
      <c r="R7" s="14">
        <f>AVERAGE(R4:R6)</f>
        <v>99.269685566666666</v>
      </c>
      <c r="S7" s="56" t="s">
        <v>156</v>
      </c>
      <c r="T7" s="71" t="s">
        <v>157</v>
      </c>
      <c r="U7" s="16">
        <f t="shared" ref="U7:AD7" si="0">AVERAGE(U4:U6)</f>
        <v>62.298819932738347</v>
      </c>
      <c r="V7" s="16">
        <f t="shared" si="0"/>
        <v>15.958245695868689</v>
      </c>
      <c r="W7" s="15">
        <f t="shared" si="0"/>
        <v>1.0810053114390754</v>
      </c>
      <c r="X7" s="16">
        <f t="shared" si="0"/>
        <v>5.7323218397674998</v>
      </c>
      <c r="Y7" s="15">
        <f t="shared" si="0"/>
        <v>8.5626051851075358E-2</v>
      </c>
      <c r="Z7" s="16">
        <f t="shared" si="0"/>
        <v>4.9303414642003238</v>
      </c>
      <c r="AA7" s="16">
        <f t="shared" si="0"/>
        <v>2.721095948838709</v>
      </c>
      <c r="AB7" s="16">
        <f t="shared" si="0"/>
        <v>2.8417589163541996</v>
      </c>
      <c r="AC7" s="16">
        <f t="shared" si="0"/>
        <v>4.1120813314701534</v>
      </c>
      <c r="AD7" s="15">
        <f t="shared" si="0"/>
        <v>0.23869679677752087</v>
      </c>
      <c r="AE7" s="56"/>
      <c r="AF7" s="59"/>
      <c r="AG7" s="98" t="s">
        <v>157</v>
      </c>
      <c r="AH7" s="133">
        <f t="shared" ref="AH7:AZ7" si="1">AVERAGE(AH4:AH6)</f>
        <v>29.5</v>
      </c>
      <c r="AI7" s="133">
        <f t="shared" si="1"/>
        <v>43.800000000000004</v>
      </c>
      <c r="AJ7" s="34">
        <f t="shared" si="1"/>
        <v>14.066666666666668</v>
      </c>
      <c r="AK7" s="34">
        <f t="shared" si="1"/>
        <v>110.63333333333333</v>
      </c>
      <c r="AL7" s="34">
        <f t="shared" si="1"/>
        <v>483.06666666666666</v>
      </c>
      <c r="AM7" s="34">
        <f t="shared" si="1"/>
        <v>86.433333333333337</v>
      </c>
      <c r="AN7" s="34">
        <f t="shared" si="1"/>
        <v>359.16666666666669</v>
      </c>
      <c r="AO7" s="34">
        <f t="shared" si="1"/>
        <v>324.53333333333336</v>
      </c>
      <c r="AP7" s="34">
        <f t="shared" si="1"/>
        <v>25.600000000000005</v>
      </c>
      <c r="AQ7" s="34">
        <f t="shared" si="1"/>
        <v>21.866666666666664</v>
      </c>
      <c r="AR7" s="34">
        <f t="shared" si="1"/>
        <v>19.566666666666666</v>
      </c>
      <c r="AS7" s="34">
        <f t="shared" si="1"/>
        <v>33.766666666666673</v>
      </c>
      <c r="AT7" s="34">
        <f t="shared" si="1"/>
        <v>63.766666666666673</v>
      </c>
      <c r="AU7" s="34">
        <f t="shared" si="1"/>
        <v>6.166666666666667</v>
      </c>
      <c r="AV7" s="34">
        <f t="shared" si="1"/>
        <v>32.199999999999996</v>
      </c>
      <c r="AW7" s="34">
        <f t="shared" si="1"/>
        <v>64.733333333333334</v>
      </c>
      <c r="AX7" s="34">
        <f t="shared" si="1"/>
        <v>11.299999999999999</v>
      </c>
      <c r="AY7" s="34">
        <f t="shared" si="1"/>
        <v>30.533333333333335</v>
      </c>
      <c r="AZ7" s="144">
        <f t="shared" si="1"/>
        <v>4.0666666666666664</v>
      </c>
      <c r="BA7" s="48"/>
    </row>
    <row r="8" spans="1:53" s="62" customFormat="1" ht="13.5" thickBot="1" x14ac:dyDescent="0.3">
      <c r="A8" s="60"/>
      <c r="B8" s="3"/>
      <c r="C8" s="28"/>
      <c r="E8" s="61"/>
      <c r="F8" s="30"/>
      <c r="G8" s="8"/>
      <c r="H8" s="58"/>
      <c r="I8" s="58"/>
      <c r="J8" s="10"/>
      <c r="K8" s="58"/>
      <c r="L8" s="10"/>
      <c r="M8" s="58"/>
      <c r="N8" s="95"/>
      <c r="O8" s="94"/>
      <c r="P8" s="95"/>
      <c r="Q8" s="16" t="s">
        <v>158</v>
      </c>
      <c r="R8" s="16">
        <f>STDEV(R4:R6)</f>
        <v>0.75178027560516292</v>
      </c>
      <c r="S8" s="16"/>
      <c r="T8" s="71" t="s">
        <v>158</v>
      </c>
      <c r="U8" s="16">
        <f t="shared" ref="U8:AD8" si="2">STDEV(U4:U6)</f>
        <v>5.9794663839179432E-2</v>
      </c>
      <c r="V8" s="16">
        <f t="shared" si="2"/>
        <v>5.2674026285459849E-2</v>
      </c>
      <c r="W8" s="15">
        <f t="shared" si="2"/>
        <v>4.3987640561363259E-3</v>
      </c>
      <c r="X8" s="16">
        <f t="shared" si="2"/>
        <v>3.4544171450298894E-2</v>
      </c>
      <c r="Y8" s="15">
        <f t="shared" si="2"/>
        <v>3.9007509875575034E-3</v>
      </c>
      <c r="Z8" s="16">
        <f t="shared" si="2"/>
        <v>2.3028896034511553E-2</v>
      </c>
      <c r="AA8" s="16">
        <f t="shared" si="2"/>
        <v>7.2140516369175331E-2</v>
      </c>
      <c r="AB8" s="16">
        <f t="shared" si="2"/>
        <v>1.5667404263026888E-2</v>
      </c>
      <c r="AC8" s="16">
        <f t="shared" si="2"/>
        <v>3.0101739751143993E-2</v>
      </c>
      <c r="AD8" s="15">
        <f t="shared" si="2"/>
        <v>3.6308304902550942E-3</v>
      </c>
      <c r="AE8" s="56"/>
      <c r="AF8" s="59"/>
      <c r="AG8" s="98" t="s">
        <v>158</v>
      </c>
      <c r="AH8" s="34">
        <f t="shared" ref="AH8:AZ8" si="3">STDEV(AH4:AH6)</f>
        <v>0.69999999999999929</v>
      </c>
      <c r="AI8" s="34">
        <f t="shared" si="3"/>
        <v>0.45825756949558277</v>
      </c>
      <c r="AJ8" s="34">
        <f t="shared" si="3"/>
        <v>0.45092497528228959</v>
      </c>
      <c r="AK8" s="34">
        <f t="shared" si="3"/>
        <v>0.30550504633039366</v>
      </c>
      <c r="AL8" s="34">
        <f t="shared" si="3"/>
        <v>6.7114330312782933</v>
      </c>
      <c r="AM8" s="34">
        <f t="shared" si="3"/>
        <v>1.0066445913694335</v>
      </c>
      <c r="AN8" s="34">
        <f t="shared" si="3"/>
        <v>3.0038863715748958</v>
      </c>
      <c r="AO8" s="34">
        <f t="shared" si="3"/>
        <v>3.8734136537856618</v>
      </c>
      <c r="AP8" s="34">
        <f t="shared" si="3"/>
        <v>0.29999999999999893</v>
      </c>
      <c r="AQ8" s="34">
        <f t="shared" si="3"/>
        <v>0.49328828623162441</v>
      </c>
      <c r="AR8" s="34">
        <f t="shared" si="3"/>
        <v>0.51316014394468834</v>
      </c>
      <c r="AS8" s="34">
        <f t="shared" si="3"/>
        <v>6.1272614872659927</v>
      </c>
      <c r="AT8" s="34">
        <f t="shared" si="3"/>
        <v>2.0008331597945226</v>
      </c>
      <c r="AU8" s="34">
        <f t="shared" si="3"/>
        <v>1.4294521094927723</v>
      </c>
      <c r="AV8" s="34">
        <f t="shared" si="3"/>
        <v>2.7622454633866251</v>
      </c>
      <c r="AW8" s="34">
        <f t="shared" si="3"/>
        <v>2.0526405757787534</v>
      </c>
      <c r="AX8" s="34">
        <f t="shared" si="3"/>
        <v>1.014889156509222</v>
      </c>
      <c r="AY8" s="34">
        <f t="shared" si="3"/>
        <v>0.73711147958320045</v>
      </c>
      <c r="AZ8" s="146">
        <f t="shared" si="3"/>
        <v>0.642910050732867</v>
      </c>
      <c r="BA8" s="48"/>
    </row>
    <row r="9" spans="1:53" x14ac:dyDescent="0.25">
      <c r="A9" s="101"/>
      <c r="B9" s="109"/>
      <c r="C9" s="110"/>
      <c r="D9" s="103"/>
      <c r="E9" s="111"/>
      <c r="F9" s="111"/>
      <c r="G9" s="112"/>
      <c r="H9" s="113"/>
      <c r="I9" s="113"/>
      <c r="J9" s="114"/>
      <c r="K9" s="113"/>
      <c r="L9" s="114"/>
      <c r="M9" s="113"/>
      <c r="N9" s="115"/>
      <c r="O9" s="113"/>
      <c r="P9" s="115"/>
      <c r="Q9" s="105"/>
      <c r="R9" s="106"/>
      <c r="S9" s="101"/>
      <c r="T9" s="116"/>
      <c r="U9" s="106"/>
      <c r="V9" s="106"/>
      <c r="W9" s="106"/>
      <c r="X9" s="106"/>
      <c r="Y9" s="106"/>
      <c r="Z9" s="106"/>
      <c r="AA9" s="106"/>
      <c r="AB9" s="106"/>
      <c r="AC9" s="106"/>
      <c r="AD9" s="106"/>
      <c r="AE9" s="100"/>
      <c r="AF9" s="101"/>
      <c r="AG9" s="117"/>
      <c r="AH9" s="107"/>
      <c r="AI9" s="107"/>
      <c r="AJ9" s="107"/>
      <c r="AK9" s="107"/>
      <c r="AL9" s="107"/>
      <c r="AM9" s="107"/>
      <c r="AN9" s="107"/>
      <c r="AO9" s="107"/>
      <c r="AP9" s="107"/>
      <c r="AQ9" s="107"/>
      <c r="AR9" s="118"/>
      <c r="AS9" s="118"/>
      <c r="AT9" s="118"/>
      <c r="AU9" s="118"/>
      <c r="AV9" s="118"/>
      <c r="AW9" s="118"/>
      <c r="AX9" s="118"/>
      <c r="AY9" s="100"/>
      <c r="AZ9" s="147"/>
      <c r="BA9" s="48"/>
    </row>
    <row r="10" spans="1:53" ht="26.25" thickBot="1" x14ac:dyDescent="0.3">
      <c r="A10" s="3">
        <v>119</v>
      </c>
      <c r="B10" s="3" t="s">
        <v>183</v>
      </c>
      <c r="C10" s="11" t="s">
        <v>161</v>
      </c>
      <c r="E10" s="12" t="s">
        <v>82</v>
      </c>
      <c r="F10" s="36" t="s">
        <v>35</v>
      </c>
      <c r="G10" s="29"/>
      <c r="H10" s="14">
        <v>55.147039999999997</v>
      </c>
      <c r="I10" s="14">
        <v>15.832410000000001</v>
      </c>
      <c r="J10" s="15">
        <v>1.45831</v>
      </c>
      <c r="K10" s="14">
        <v>7.7860600000000009</v>
      </c>
      <c r="L10" s="15">
        <v>0.13034999999999999</v>
      </c>
      <c r="M10" s="14">
        <v>7.6005399999999996</v>
      </c>
      <c r="N10" s="14">
        <v>5.8107099999999994</v>
      </c>
      <c r="O10" s="14">
        <v>1.8408599999999999</v>
      </c>
      <c r="P10" s="14">
        <v>3.5646800000000001</v>
      </c>
      <c r="Q10" s="15">
        <v>0.30991000000000002</v>
      </c>
      <c r="R10" s="14">
        <f>SUM(H10:Q10)</f>
        <v>99.48087000000001</v>
      </c>
      <c r="S10" s="7"/>
      <c r="T10" s="17"/>
      <c r="U10" s="57">
        <v>55.434818774705128</v>
      </c>
      <c r="V10" s="57">
        <v>15.915029693648641</v>
      </c>
      <c r="W10" s="15">
        <v>1.4659200306551399</v>
      </c>
      <c r="X10" s="57">
        <v>7.8266906994279415</v>
      </c>
      <c r="Y10" s="15">
        <v>0.13103021716637581</v>
      </c>
      <c r="Z10" s="57">
        <v>7.64020258367262</v>
      </c>
      <c r="AA10" s="57">
        <v>5.8410325522886959</v>
      </c>
      <c r="AB10" s="57">
        <v>1.8504663258373193</v>
      </c>
      <c r="AC10" s="57">
        <v>3.5832818912822137</v>
      </c>
      <c r="AD10" s="15">
        <v>0.31152723131593041</v>
      </c>
      <c r="AE10" s="57">
        <v>100</v>
      </c>
      <c r="AF10" s="56"/>
      <c r="AG10" s="59"/>
      <c r="AH10" s="20">
        <v>78.242140000000006</v>
      </c>
      <c r="AI10" s="20">
        <v>185.63644000000002</v>
      </c>
      <c r="AJ10" s="20">
        <v>22.548709999999996</v>
      </c>
      <c r="AK10" s="20">
        <v>164.59213000000003</v>
      </c>
      <c r="AL10" s="20">
        <v>367.75848000000002</v>
      </c>
      <c r="AM10" s="20">
        <v>47.709690000000002</v>
      </c>
      <c r="AN10" s="20">
        <v>439.06778000000003</v>
      </c>
      <c r="AO10" s="20">
        <v>214.68048000000002</v>
      </c>
      <c r="AP10" s="20">
        <v>23.683920000000001</v>
      </c>
      <c r="AQ10" s="21">
        <v>18.574770000000001</v>
      </c>
      <c r="AR10" s="20">
        <v>20.59008</v>
      </c>
      <c r="AS10" s="20">
        <v>28.852239999999998</v>
      </c>
      <c r="AT10" s="20">
        <v>76.880359999999996</v>
      </c>
      <c r="AU10" s="20">
        <v>6.0603400000000001</v>
      </c>
      <c r="AV10" s="20">
        <v>23.216290000000001</v>
      </c>
      <c r="AW10" s="20">
        <v>52.190290000000005</v>
      </c>
      <c r="AX10" s="20">
        <v>7.3311000000000002</v>
      </c>
      <c r="AY10" s="20">
        <v>27.14143</v>
      </c>
      <c r="AZ10" s="152" t="s">
        <v>169</v>
      </c>
      <c r="BA10" s="48"/>
    </row>
    <row r="11" spans="1:53" x14ac:dyDescent="0.25">
      <c r="A11" s="109"/>
      <c r="B11" s="109"/>
      <c r="C11" s="119"/>
      <c r="D11" s="103"/>
      <c r="E11" s="120"/>
      <c r="F11" s="121"/>
      <c r="G11" s="122"/>
      <c r="H11" s="115"/>
      <c r="I11" s="115"/>
      <c r="J11" s="123"/>
      <c r="K11" s="115"/>
      <c r="L11" s="123"/>
      <c r="M11" s="115"/>
      <c r="N11" s="115"/>
      <c r="O11" s="115"/>
      <c r="P11" s="115"/>
      <c r="Q11" s="123"/>
      <c r="R11" s="115"/>
      <c r="S11" s="101"/>
      <c r="T11" s="106"/>
      <c r="U11" s="115"/>
      <c r="V11" s="115"/>
      <c r="W11" s="123"/>
      <c r="X11" s="115"/>
      <c r="Y11" s="123"/>
      <c r="Z11" s="115"/>
      <c r="AA11" s="115"/>
      <c r="AB11" s="115"/>
      <c r="AC11" s="115"/>
      <c r="AD11" s="124"/>
      <c r="AE11" s="115"/>
      <c r="AF11" s="100"/>
      <c r="AG11" s="101"/>
      <c r="AH11" s="125"/>
      <c r="AI11" s="125"/>
      <c r="AJ11" s="125"/>
      <c r="AK11" s="125"/>
      <c r="AL11" s="125"/>
      <c r="AM11" s="125"/>
      <c r="AN11" s="125"/>
      <c r="AO11" s="125"/>
      <c r="AP11" s="125"/>
      <c r="AQ11" s="108"/>
      <c r="AR11" s="125"/>
      <c r="AS11" s="125"/>
      <c r="AT11" s="125"/>
      <c r="AU11" s="125"/>
      <c r="AV11" s="125"/>
      <c r="AW11" s="125"/>
      <c r="AX11" s="125"/>
      <c r="AY11" s="125"/>
      <c r="AZ11" s="148"/>
      <c r="BA11" s="48"/>
    </row>
    <row r="12" spans="1:53" ht="25.5" x14ac:dyDescent="0.25">
      <c r="A12" s="3">
        <v>112</v>
      </c>
      <c r="B12" s="3" t="s">
        <v>194</v>
      </c>
      <c r="C12" s="11" t="s">
        <v>161</v>
      </c>
      <c r="E12" s="12" t="s">
        <v>83</v>
      </c>
      <c r="F12" s="36" t="s">
        <v>35</v>
      </c>
      <c r="G12" s="29"/>
      <c r="H12" s="14">
        <v>50.840229999999998</v>
      </c>
      <c r="I12" s="14">
        <v>16.951170000000001</v>
      </c>
      <c r="J12" s="15">
        <v>1.3150599999999999</v>
      </c>
      <c r="K12" s="14">
        <v>9.4869900000000005</v>
      </c>
      <c r="L12" s="15">
        <v>0.15698000000000001</v>
      </c>
      <c r="M12" s="14">
        <v>9.4347199999999987</v>
      </c>
      <c r="N12" s="14">
        <v>7.4565200000000003</v>
      </c>
      <c r="O12" s="14">
        <v>0.6792999999999999</v>
      </c>
      <c r="P12" s="14">
        <v>3.0812599999999999</v>
      </c>
      <c r="Q12" s="15">
        <v>0.19813</v>
      </c>
      <c r="R12" s="14">
        <f>SUM(H12:Q12)</f>
        <v>99.600360000000009</v>
      </c>
      <c r="S12" s="56"/>
      <c r="T12" s="69"/>
      <c r="U12" s="23">
        <v>51.044223133330043</v>
      </c>
      <c r="V12" s="23">
        <v>17.019185472823594</v>
      </c>
      <c r="W12" s="24">
        <v>1.3203365931609083</v>
      </c>
      <c r="X12" s="23">
        <v>9.5250559335327711</v>
      </c>
      <c r="Y12" s="24">
        <v>0.15760987209283181</v>
      </c>
      <c r="Z12" s="23">
        <v>9.4725762035398251</v>
      </c>
      <c r="AA12" s="23">
        <v>7.4864388040364522</v>
      </c>
      <c r="AB12" s="23">
        <v>0.68202564729685711</v>
      </c>
      <c r="AC12" s="23">
        <v>3.0936233563814426</v>
      </c>
      <c r="AD12" s="24">
        <v>0.19892498380527943</v>
      </c>
      <c r="AE12" s="23">
        <v>100</v>
      </c>
      <c r="AF12" s="56"/>
      <c r="AG12" s="1"/>
      <c r="AH12" s="25">
        <v>92.710660000000018</v>
      </c>
      <c r="AI12" s="25">
        <v>243.48735000000002</v>
      </c>
      <c r="AJ12" s="25">
        <v>27.199339999999999</v>
      </c>
      <c r="AK12" s="25">
        <v>173.61134000000001</v>
      </c>
      <c r="AL12" s="25">
        <v>188.23549</v>
      </c>
      <c r="AM12" s="25">
        <v>12.316460000000001</v>
      </c>
      <c r="AN12" s="25">
        <v>337.03234999999995</v>
      </c>
      <c r="AO12" s="25">
        <v>107.70371</v>
      </c>
      <c r="AP12" s="25">
        <v>21.466709999999996</v>
      </c>
      <c r="AQ12" s="26">
        <v>9.3745200000000004</v>
      </c>
      <c r="AR12" s="25">
        <v>17.682659999999998</v>
      </c>
      <c r="AS12" s="25">
        <v>43.090810000000005</v>
      </c>
      <c r="AT12" s="25">
        <v>81.855260000000001</v>
      </c>
      <c r="AU12" s="25">
        <v>3.9870900000000002</v>
      </c>
      <c r="AV12" s="25">
        <v>9.4599900000000012</v>
      </c>
      <c r="AW12" s="25">
        <v>31.03763</v>
      </c>
      <c r="AX12" s="25">
        <v>2.48136</v>
      </c>
      <c r="AY12" s="20">
        <v>15.638299999999997</v>
      </c>
      <c r="AZ12" s="149" t="s">
        <v>169</v>
      </c>
      <c r="BA12" s="48"/>
    </row>
    <row r="13" spans="1:53" ht="25.5" x14ac:dyDescent="0.25">
      <c r="A13" s="3">
        <v>172</v>
      </c>
      <c r="B13" s="3" t="s">
        <v>194</v>
      </c>
      <c r="C13" s="11" t="s">
        <v>161</v>
      </c>
      <c r="E13" s="12" t="s">
        <v>84</v>
      </c>
      <c r="F13" s="19" t="s">
        <v>36</v>
      </c>
      <c r="G13" s="6"/>
      <c r="H13" s="14">
        <v>50.770760000000003</v>
      </c>
      <c r="I13" s="14">
        <v>16.72287</v>
      </c>
      <c r="J13" s="15">
        <v>1.32409</v>
      </c>
      <c r="K13" s="14">
        <v>9.6386999999999983</v>
      </c>
      <c r="L13" s="15">
        <v>0.18645</v>
      </c>
      <c r="M13" s="14">
        <v>9.3431800000000003</v>
      </c>
      <c r="N13" s="14">
        <v>7.8961699999999997</v>
      </c>
      <c r="O13" s="14">
        <v>0.64312000000000002</v>
      </c>
      <c r="P13" s="14">
        <v>3.2301900000000003</v>
      </c>
      <c r="Q13" s="73">
        <v>0.19087999999999999</v>
      </c>
      <c r="R13" s="72">
        <f>SUM(H13:Q13)</f>
        <v>99.94641</v>
      </c>
      <c r="T13" s="70"/>
      <c r="U13" s="72">
        <v>50.797987721418671</v>
      </c>
      <c r="V13" s="72">
        <v>16.731838265310206</v>
      </c>
      <c r="W13" s="73">
        <v>1.3248000928497672</v>
      </c>
      <c r="X13" s="72">
        <v>9.6438691138450174</v>
      </c>
      <c r="Y13" s="73">
        <v>0.18654999079506612</v>
      </c>
      <c r="Z13" s="72">
        <v>9.3481906301777737</v>
      </c>
      <c r="AA13" s="72">
        <v>7.9004046168746438</v>
      </c>
      <c r="AB13" s="72">
        <v>0.64346489718489097</v>
      </c>
      <c r="AC13" s="72">
        <v>3.2319223103583519</v>
      </c>
      <c r="AD13" s="73">
        <v>0.19098236654846998</v>
      </c>
      <c r="AE13" s="38">
        <v>100.00001000536285</v>
      </c>
      <c r="AF13" s="56"/>
      <c r="AG13" s="1"/>
      <c r="AH13" s="75">
        <v>102.2</v>
      </c>
      <c r="AI13" s="75">
        <v>269.89999999999998</v>
      </c>
      <c r="AJ13" s="75">
        <v>30.2</v>
      </c>
      <c r="AK13" s="75">
        <v>181.4</v>
      </c>
      <c r="AL13" s="75">
        <v>190.6</v>
      </c>
      <c r="AM13" s="75">
        <v>9.8000000000000007</v>
      </c>
      <c r="AN13" s="75">
        <v>342</v>
      </c>
      <c r="AO13" s="75">
        <v>113.9</v>
      </c>
      <c r="AP13" s="75">
        <v>21.9</v>
      </c>
      <c r="AQ13" s="76">
        <v>9.8000000000000007</v>
      </c>
      <c r="AR13" s="75">
        <v>20.6</v>
      </c>
      <c r="AS13" s="75">
        <v>40.200000000000003</v>
      </c>
      <c r="AT13" s="75">
        <v>87.6</v>
      </c>
      <c r="AU13" s="75">
        <v>1.6</v>
      </c>
      <c r="AV13" s="75">
        <v>13.9</v>
      </c>
      <c r="AW13" s="75">
        <v>29.6</v>
      </c>
      <c r="AX13" s="75">
        <v>1.5</v>
      </c>
      <c r="AY13" s="75">
        <v>16.899999999999999</v>
      </c>
      <c r="AZ13" s="150" t="s">
        <v>169</v>
      </c>
      <c r="BA13" s="48"/>
    </row>
    <row r="14" spans="1:53" x14ac:dyDescent="0.25">
      <c r="A14" s="27"/>
      <c r="B14" s="1"/>
      <c r="C14" s="39"/>
      <c r="E14" s="27"/>
      <c r="F14" s="6"/>
      <c r="G14" s="6"/>
      <c r="H14" s="19"/>
      <c r="I14" s="19"/>
      <c r="J14" s="19"/>
      <c r="K14" s="19"/>
      <c r="L14" s="19"/>
      <c r="M14" s="19"/>
      <c r="N14" s="91"/>
      <c r="O14" s="92"/>
      <c r="P14" s="91"/>
      <c r="Q14" s="19" t="s">
        <v>157</v>
      </c>
      <c r="R14" s="14">
        <f>AVERAGE(R12:R13)</f>
        <v>99.773385000000005</v>
      </c>
      <c r="S14" s="56" t="s">
        <v>162</v>
      </c>
      <c r="T14" s="77" t="s">
        <v>157</v>
      </c>
      <c r="U14" s="23">
        <f t="shared" ref="U14:AD14" si="4">AVERAGE(U12:U13)</f>
        <v>50.921105427374357</v>
      </c>
      <c r="V14" s="45">
        <f t="shared" si="4"/>
        <v>16.875511869066898</v>
      </c>
      <c r="W14" s="24">
        <f t="shared" si="4"/>
        <v>1.3225683430053379</v>
      </c>
      <c r="X14" s="45">
        <f t="shared" si="4"/>
        <v>9.5844625236888952</v>
      </c>
      <c r="Y14" s="24">
        <f t="shared" si="4"/>
        <v>0.17207993144394895</v>
      </c>
      <c r="Z14" s="45">
        <f t="shared" si="4"/>
        <v>9.4103834168587994</v>
      </c>
      <c r="AA14" s="45">
        <f t="shared" si="4"/>
        <v>7.6934217104555476</v>
      </c>
      <c r="AB14" s="45">
        <f t="shared" si="4"/>
        <v>0.66274527224087398</v>
      </c>
      <c r="AC14" s="45">
        <f t="shared" si="4"/>
        <v>3.162772833369897</v>
      </c>
      <c r="AD14" s="24">
        <f t="shared" si="4"/>
        <v>0.1949536751768747</v>
      </c>
      <c r="AE14" s="27"/>
      <c r="AF14" s="56"/>
      <c r="AG14" s="79" t="s">
        <v>157</v>
      </c>
      <c r="AH14" s="40">
        <f t="shared" ref="AH14:AY14" si="5">AVERAGE(AH12:AH13)</f>
        <v>97.455330000000004</v>
      </c>
      <c r="AI14" s="40">
        <f t="shared" si="5"/>
        <v>256.69367499999998</v>
      </c>
      <c r="AJ14" s="40">
        <f t="shared" si="5"/>
        <v>28.699669999999998</v>
      </c>
      <c r="AK14" s="40">
        <f t="shared" si="5"/>
        <v>177.50567000000001</v>
      </c>
      <c r="AL14" s="40">
        <f t="shared" si="5"/>
        <v>189.417745</v>
      </c>
      <c r="AM14" s="40">
        <f t="shared" si="5"/>
        <v>11.058230000000002</v>
      </c>
      <c r="AN14" s="40">
        <f t="shared" si="5"/>
        <v>339.51617499999998</v>
      </c>
      <c r="AO14" s="40">
        <f t="shared" si="5"/>
        <v>110.801855</v>
      </c>
      <c r="AP14" s="40">
        <f t="shared" si="5"/>
        <v>21.683354999999999</v>
      </c>
      <c r="AQ14" s="40">
        <f t="shared" si="5"/>
        <v>9.5872600000000006</v>
      </c>
      <c r="AR14" s="40">
        <f t="shared" si="5"/>
        <v>19.14133</v>
      </c>
      <c r="AS14" s="40">
        <f t="shared" si="5"/>
        <v>41.645405000000004</v>
      </c>
      <c r="AT14" s="40">
        <f t="shared" si="5"/>
        <v>84.727630000000005</v>
      </c>
      <c r="AU14" s="40">
        <f t="shared" si="5"/>
        <v>2.7935449999999999</v>
      </c>
      <c r="AV14" s="40">
        <f t="shared" si="5"/>
        <v>11.679995000000002</v>
      </c>
      <c r="AW14" s="40">
        <f t="shared" si="5"/>
        <v>30.318815000000001</v>
      </c>
      <c r="AX14" s="40">
        <f t="shared" si="5"/>
        <v>1.99068</v>
      </c>
      <c r="AY14" s="40">
        <f t="shared" si="5"/>
        <v>16.269149999999996</v>
      </c>
      <c r="AZ14" s="149" t="s">
        <v>169</v>
      </c>
      <c r="BA14" s="48"/>
    </row>
    <row r="15" spans="1:53" s="62" customFormat="1" ht="13.5" thickBot="1" x14ac:dyDescent="0.3">
      <c r="A15" s="60"/>
      <c r="B15" s="61"/>
      <c r="C15" s="39"/>
      <c r="E15" s="60"/>
      <c r="F15" s="6"/>
      <c r="G15" s="6"/>
      <c r="H15" s="56"/>
      <c r="I15" s="56"/>
      <c r="J15" s="56"/>
      <c r="K15" s="56"/>
      <c r="L15" s="56"/>
      <c r="M15" s="56"/>
      <c r="N15" s="91"/>
      <c r="O15" s="92"/>
      <c r="P15" s="91"/>
      <c r="Q15" s="16" t="s">
        <v>158</v>
      </c>
      <c r="R15" s="16">
        <f>STDEV(R12:R13)</f>
        <v>0.24469430162959846</v>
      </c>
      <c r="S15" s="57"/>
      <c r="T15" s="78" t="s">
        <v>158</v>
      </c>
      <c r="U15" s="45">
        <f t="shared" ref="U15:AD15" si="6">STDEV(U12:U13)</f>
        <v>0.17411472953079338</v>
      </c>
      <c r="V15" s="45">
        <f t="shared" si="6"/>
        <v>0.2031851589877349</v>
      </c>
      <c r="W15" s="24">
        <f t="shared" si="6"/>
        <v>3.1561708978161311E-3</v>
      </c>
      <c r="X15" s="45">
        <f t="shared" si="6"/>
        <v>8.4013605493129362E-2</v>
      </c>
      <c r="Y15" s="24">
        <f t="shared" si="6"/>
        <v>2.046375418269351E-2</v>
      </c>
      <c r="Z15" s="45">
        <f t="shared" si="6"/>
        <v>8.7953882406083303E-2</v>
      </c>
      <c r="AA15" s="45">
        <f t="shared" si="6"/>
        <v>0.29271803343728642</v>
      </c>
      <c r="AB15" s="45">
        <f t="shared" si="6"/>
        <v>2.7266567891811175E-2</v>
      </c>
      <c r="AC15" s="45">
        <f t="shared" si="6"/>
        <v>9.7792128188078781E-2</v>
      </c>
      <c r="AD15" s="24">
        <f t="shared" si="6"/>
        <v>5.616278522659255E-3</v>
      </c>
      <c r="AE15" s="60"/>
      <c r="AF15" s="56"/>
      <c r="AG15" s="79" t="s">
        <v>158</v>
      </c>
      <c r="AH15" s="40">
        <f t="shared" ref="AH15:AY15" si="7">STDEV(AH12:AH13)</f>
        <v>6.7099766629847419</v>
      </c>
      <c r="AI15" s="40">
        <f t="shared" si="7"/>
        <v>18.676563924106834</v>
      </c>
      <c r="AJ15" s="40">
        <f t="shared" si="7"/>
        <v>2.1217870340352256</v>
      </c>
      <c r="AK15" s="40">
        <f t="shared" si="7"/>
        <v>5.5074143023564099</v>
      </c>
      <c r="AL15" s="40">
        <f t="shared" si="7"/>
        <v>1.6719610551834003</v>
      </c>
      <c r="AM15" s="40">
        <f t="shared" si="7"/>
        <v>1.7794059305846919</v>
      </c>
      <c r="AN15" s="40">
        <f t="shared" si="7"/>
        <v>3.5126590015613872</v>
      </c>
      <c r="AO15" s="40">
        <f t="shared" si="7"/>
        <v>4.3814386771983962</v>
      </c>
      <c r="AP15" s="40">
        <f t="shared" si="7"/>
        <v>0.30638229722032134</v>
      </c>
      <c r="AQ15" s="40">
        <f t="shared" si="7"/>
        <v>0.30085979325925244</v>
      </c>
      <c r="AR15" s="40">
        <f t="shared" si="7"/>
        <v>2.0628708970267646</v>
      </c>
      <c r="AS15" s="40">
        <f t="shared" si="7"/>
        <v>2.0441113541218847</v>
      </c>
      <c r="AT15" s="40">
        <f t="shared" si="7"/>
        <v>4.0621446101536023</v>
      </c>
      <c r="AU15" s="40">
        <f t="shared" si="7"/>
        <v>1.687927526302597</v>
      </c>
      <c r="AV15" s="40">
        <f t="shared" si="7"/>
        <v>3.1395611795360683</v>
      </c>
      <c r="AW15" s="40">
        <f t="shared" si="7"/>
        <v>1.0165579218372154</v>
      </c>
      <c r="AX15" s="40">
        <f t="shared" si="7"/>
        <v>0.69392631078523048</v>
      </c>
      <c r="AY15" s="40">
        <f t="shared" si="7"/>
        <v>0.89215662582306776</v>
      </c>
      <c r="AZ15" s="152" t="s">
        <v>169</v>
      </c>
      <c r="BA15" s="48"/>
    </row>
    <row r="16" spans="1:53" x14ac:dyDescent="0.25">
      <c r="A16" s="100"/>
      <c r="B16" s="101"/>
      <c r="C16" s="102"/>
      <c r="D16" s="103"/>
      <c r="E16" s="100"/>
      <c r="F16" s="104"/>
      <c r="G16" s="104"/>
      <c r="H16" s="100"/>
      <c r="I16" s="100"/>
      <c r="J16" s="100"/>
      <c r="K16" s="100"/>
      <c r="L16" s="100"/>
      <c r="M16" s="100"/>
      <c r="N16" s="100"/>
      <c r="O16" s="101"/>
      <c r="P16" s="100"/>
      <c r="Q16" s="105"/>
      <c r="R16" s="106"/>
      <c r="S16" s="100"/>
      <c r="T16" s="106"/>
      <c r="U16" s="106"/>
      <c r="V16" s="106"/>
      <c r="W16" s="106"/>
      <c r="X16" s="106"/>
      <c r="Y16" s="106"/>
      <c r="Z16" s="106"/>
      <c r="AA16" s="106"/>
      <c r="AB16" s="106"/>
      <c r="AC16" s="106"/>
      <c r="AD16" s="106"/>
      <c r="AE16" s="100"/>
      <c r="AF16" s="100"/>
      <c r="AG16" s="100"/>
      <c r="AH16" s="107"/>
      <c r="AI16" s="107"/>
      <c r="AJ16" s="107"/>
      <c r="AK16" s="107"/>
      <c r="AL16" s="107"/>
      <c r="AM16" s="107"/>
      <c r="AN16" s="107"/>
      <c r="AO16" s="107"/>
      <c r="AP16" s="107"/>
      <c r="AQ16" s="108"/>
      <c r="AR16" s="100"/>
      <c r="AS16" s="100"/>
      <c r="AT16" s="100"/>
      <c r="AU16" s="100"/>
      <c r="AV16" s="100"/>
      <c r="AW16" s="100"/>
      <c r="AX16" s="100"/>
      <c r="AY16" s="100"/>
      <c r="AZ16" s="148"/>
      <c r="BA16" s="48"/>
    </row>
    <row r="17" spans="1:53" x14ac:dyDescent="0.25">
      <c r="A17" s="3">
        <v>54</v>
      </c>
      <c r="B17" s="3" t="s">
        <v>37</v>
      </c>
      <c r="C17" s="11" t="s">
        <v>41</v>
      </c>
      <c r="E17" s="12" t="s">
        <v>85</v>
      </c>
      <c r="F17" s="13" t="s">
        <v>38</v>
      </c>
      <c r="G17" s="27"/>
      <c r="H17" s="23">
        <v>58.950001</v>
      </c>
      <c r="I17" s="23">
        <v>14.94</v>
      </c>
      <c r="J17" s="24">
        <v>1.024</v>
      </c>
      <c r="K17" s="23">
        <v>5.29</v>
      </c>
      <c r="L17" s="24">
        <v>8.6999999999999994E-2</v>
      </c>
      <c r="M17" s="57">
        <v>4.59</v>
      </c>
      <c r="N17" s="57">
        <v>2.4500000000000002</v>
      </c>
      <c r="O17" s="57">
        <v>2.9</v>
      </c>
      <c r="P17" s="57">
        <v>3.96</v>
      </c>
      <c r="Q17" s="15">
        <v>0.23</v>
      </c>
      <c r="R17" s="57">
        <v>94.421001000000018</v>
      </c>
      <c r="S17" s="19"/>
      <c r="T17" s="17"/>
      <c r="U17" s="23">
        <v>62.43314556684269</v>
      </c>
      <c r="V17" s="23">
        <v>15.82275112715655</v>
      </c>
      <c r="W17" s="24">
        <v>1.0845044949269282</v>
      </c>
      <c r="X17" s="23">
        <v>5.6025671661752439</v>
      </c>
      <c r="Y17" s="24">
        <v>9.214051861195581E-2</v>
      </c>
      <c r="Z17" s="23">
        <v>4.8612066715962889</v>
      </c>
      <c r="AA17" s="23">
        <v>2.5947617310263422</v>
      </c>
      <c r="AB17" s="23">
        <v>3.071350620398527</v>
      </c>
      <c r="AC17" s="23">
        <v>4.1939822264752298</v>
      </c>
      <c r="AD17" s="24">
        <v>0.243589876790228</v>
      </c>
      <c r="AE17" s="23">
        <f>SUM(U17:AD17)</f>
        <v>99.999999999999986</v>
      </c>
      <c r="AF17" s="56"/>
      <c r="AG17" s="1"/>
      <c r="AH17" s="25">
        <v>28</v>
      </c>
      <c r="AI17" s="25">
        <v>38</v>
      </c>
      <c r="AJ17" s="25">
        <v>15</v>
      </c>
      <c r="AK17" s="25">
        <v>99</v>
      </c>
      <c r="AL17" s="25">
        <v>461</v>
      </c>
      <c r="AM17" s="25">
        <v>94</v>
      </c>
      <c r="AN17" s="25">
        <v>328</v>
      </c>
      <c r="AO17" s="25">
        <v>294</v>
      </c>
      <c r="AP17" s="25">
        <v>26</v>
      </c>
      <c r="AQ17" s="26">
        <v>26.3</v>
      </c>
      <c r="AR17" s="25">
        <v>18</v>
      </c>
      <c r="AS17" s="25">
        <v>44</v>
      </c>
      <c r="AT17" s="25">
        <v>70</v>
      </c>
      <c r="AU17" s="25">
        <v>11</v>
      </c>
      <c r="AV17" s="25">
        <v>29</v>
      </c>
      <c r="AW17" s="25">
        <v>78</v>
      </c>
      <c r="AX17" s="25">
        <v>15</v>
      </c>
      <c r="AY17" s="27" t="s">
        <v>39</v>
      </c>
      <c r="AZ17" s="149" t="s">
        <v>169</v>
      </c>
    </row>
    <row r="18" spans="1:53" ht="15" x14ac:dyDescent="0.25">
      <c r="A18" s="3">
        <v>117</v>
      </c>
      <c r="B18" s="3" t="s">
        <v>37</v>
      </c>
      <c r="C18" s="11" t="s">
        <v>41</v>
      </c>
      <c r="E18" s="12" t="s">
        <v>86</v>
      </c>
      <c r="F18" s="13" t="s">
        <v>40</v>
      </c>
      <c r="G18" s="37"/>
      <c r="H18" s="23">
        <v>62.173510000000007</v>
      </c>
      <c r="I18" s="23">
        <v>16.08989</v>
      </c>
      <c r="J18" s="24">
        <v>1.0927899999999999</v>
      </c>
      <c r="K18" s="23">
        <v>5.3310300000000002</v>
      </c>
      <c r="L18" s="24">
        <v>7.7370000000000008E-2</v>
      </c>
      <c r="M18" s="23">
        <v>4.7534700000000001</v>
      </c>
      <c r="N18" s="23">
        <v>2.5614399999999997</v>
      </c>
      <c r="O18" s="23">
        <v>2.8663499999999997</v>
      </c>
      <c r="P18" s="23">
        <v>4.1048599999999995</v>
      </c>
      <c r="Q18" s="24">
        <v>0.24396000000000004</v>
      </c>
      <c r="R18" s="23">
        <v>99.294660000000022</v>
      </c>
      <c r="T18" s="69"/>
      <c r="U18" s="23">
        <v>62.615159767906945</v>
      </c>
      <c r="V18" s="23">
        <v>16.204184595626792</v>
      </c>
      <c r="W18" s="24">
        <v>1.1005526379767046</v>
      </c>
      <c r="X18" s="23">
        <v>5.3688989921512391</v>
      </c>
      <c r="Y18" s="24">
        <v>7.7919598093190504E-2</v>
      </c>
      <c r="Z18" s="23">
        <v>4.7872362924652734</v>
      </c>
      <c r="AA18" s="23">
        <v>2.5796351989120048</v>
      </c>
      <c r="AB18" s="23">
        <v>2.8867111282721543</v>
      </c>
      <c r="AC18" s="23">
        <v>4.1340188888304752</v>
      </c>
      <c r="AD18" s="24">
        <v>0.24569297080024241</v>
      </c>
      <c r="AE18" s="23">
        <v>100.00001007103501</v>
      </c>
      <c r="AF18" s="56"/>
      <c r="AG18" s="1"/>
      <c r="AH18" s="25">
        <v>26.673170000000002</v>
      </c>
      <c r="AI18" s="25">
        <v>46.171479999999995</v>
      </c>
      <c r="AJ18" s="25">
        <v>13.79969</v>
      </c>
      <c r="AK18" s="25">
        <v>113.03172000000001</v>
      </c>
      <c r="AL18" s="25">
        <v>487.32785000000001</v>
      </c>
      <c r="AM18" s="25">
        <v>89.118520000000004</v>
      </c>
      <c r="AN18" s="25">
        <v>352.41695999999996</v>
      </c>
      <c r="AO18" s="25">
        <v>316.84167000000002</v>
      </c>
      <c r="AP18" s="25">
        <v>25.008109999999999</v>
      </c>
      <c r="AQ18" s="26">
        <v>18.723009999999999</v>
      </c>
      <c r="AR18" s="25">
        <v>18.655190000000001</v>
      </c>
      <c r="AS18" s="25">
        <v>30.769159999999999</v>
      </c>
      <c r="AT18" s="25">
        <v>67.927990000000008</v>
      </c>
      <c r="AU18" s="25">
        <v>10.15967</v>
      </c>
      <c r="AV18" s="25">
        <v>35.087229999999998</v>
      </c>
      <c r="AW18" s="25">
        <v>67.218460000000007</v>
      </c>
      <c r="AX18" s="25">
        <v>11.688199999999998</v>
      </c>
      <c r="AY18" s="25">
        <v>31.25055</v>
      </c>
      <c r="AZ18" s="149" t="s">
        <v>169</v>
      </c>
    </row>
    <row r="19" spans="1:53" x14ac:dyDescent="0.25">
      <c r="A19" s="3">
        <v>220</v>
      </c>
      <c r="B19" s="3" t="s">
        <v>37</v>
      </c>
      <c r="C19" s="11" t="s">
        <v>41</v>
      </c>
      <c r="E19" s="12" t="s">
        <v>87</v>
      </c>
      <c r="F19" s="13" t="s">
        <v>33</v>
      </c>
      <c r="G19" s="37"/>
      <c r="H19" s="23">
        <v>60.993879999999997</v>
      </c>
      <c r="I19" s="23">
        <v>16.22137</v>
      </c>
      <c r="J19" s="24">
        <v>1.08151</v>
      </c>
      <c r="K19" s="23">
        <v>5.706290000000001</v>
      </c>
      <c r="L19" s="24">
        <v>8.9819999999999997E-2</v>
      </c>
      <c r="M19" s="23">
        <v>5.1174799999999987</v>
      </c>
      <c r="N19" s="23">
        <v>2.8404199999999999</v>
      </c>
      <c r="O19" s="23">
        <v>2.7665700000000002</v>
      </c>
      <c r="P19" s="23">
        <v>4.0143199999999997</v>
      </c>
      <c r="Q19" s="73">
        <v>0.23706000000000002</v>
      </c>
      <c r="R19" s="72">
        <v>99.068719999999999</v>
      </c>
      <c r="S19" s="19"/>
      <c r="T19" s="17"/>
      <c r="U19" s="72">
        <v>61.567243424564282</v>
      </c>
      <c r="V19" s="72">
        <v>16.373856450350825</v>
      </c>
      <c r="W19" s="73">
        <v>1.0916765655193688</v>
      </c>
      <c r="X19" s="72">
        <v>5.7599310862197486</v>
      </c>
      <c r="Y19" s="73">
        <v>9.0664338854887797E-2</v>
      </c>
      <c r="Z19" s="72">
        <v>5.1655860699522504</v>
      </c>
      <c r="AA19" s="72">
        <v>2.8671209237385926</v>
      </c>
      <c r="AB19" s="72">
        <v>2.792576708369706</v>
      </c>
      <c r="AC19" s="72">
        <v>4.0520559869956934</v>
      </c>
      <c r="AD19" s="73">
        <v>0.23928844543464378</v>
      </c>
      <c r="AE19" s="23">
        <v>100</v>
      </c>
      <c r="AF19" s="56"/>
      <c r="AG19" s="27"/>
      <c r="AH19" s="75">
        <v>30.5</v>
      </c>
      <c r="AI19" s="75">
        <v>45</v>
      </c>
      <c r="AJ19" s="75">
        <v>13.7</v>
      </c>
      <c r="AK19" s="75">
        <v>113.1</v>
      </c>
      <c r="AL19" s="75">
        <v>489.5</v>
      </c>
      <c r="AM19" s="75">
        <v>82.4</v>
      </c>
      <c r="AN19" s="75">
        <v>378.3</v>
      </c>
      <c r="AO19" s="75">
        <v>320.3</v>
      </c>
      <c r="AP19" s="75">
        <v>27.2</v>
      </c>
      <c r="AQ19" s="76">
        <v>20.8</v>
      </c>
      <c r="AR19" s="75">
        <v>20.2</v>
      </c>
      <c r="AS19" s="75">
        <v>27.3</v>
      </c>
      <c r="AT19" s="75">
        <v>70.3</v>
      </c>
      <c r="AU19" s="75">
        <v>10.1</v>
      </c>
      <c r="AV19" s="75">
        <v>31.9</v>
      </c>
      <c r="AW19" s="75">
        <v>65.5</v>
      </c>
      <c r="AX19" s="75">
        <v>11.3</v>
      </c>
      <c r="AY19" s="75">
        <v>32.5</v>
      </c>
      <c r="AZ19" s="145">
        <v>3.1</v>
      </c>
    </row>
    <row r="20" spans="1:53" x14ac:dyDescent="0.25">
      <c r="A20" s="41"/>
      <c r="B20" s="1"/>
      <c r="C20" s="11"/>
      <c r="E20" s="35"/>
      <c r="F20" s="13"/>
      <c r="G20" s="37"/>
      <c r="H20" s="23"/>
      <c r="I20" s="23"/>
      <c r="J20" s="24"/>
      <c r="K20" s="23"/>
      <c r="L20" s="24"/>
      <c r="M20" s="23"/>
      <c r="N20" s="96"/>
      <c r="O20" s="97"/>
      <c r="P20" s="96"/>
      <c r="Q20" s="56" t="s">
        <v>157</v>
      </c>
      <c r="R20" s="14">
        <f>AVERAGE(R17:R19)</f>
        <v>97.594793666666689</v>
      </c>
      <c r="S20" s="56" t="s">
        <v>156</v>
      </c>
      <c r="T20" s="77" t="s">
        <v>157</v>
      </c>
      <c r="U20" s="23">
        <f t="shared" ref="U20:AD20" si="8">AVERAGE(U17:U19)</f>
        <v>62.20518291977131</v>
      </c>
      <c r="V20" s="45">
        <f t="shared" si="8"/>
        <v>16.13359739104472</v>
      </c>
      <c r="W20" s="24">
        <f t="shared" si="8"/>
        <v>1.0922445661410005</v>
      </c>
      <c r="X20" s="45">
        <f t="shared" si="8"/>
        <v>5.5771324148487436</v>
      </c>
      <c r="Y20" s="24">
        <f t="shared" si="8"/>
        <v>8.6908151853344703E-2</v>
      </c>
      <c r="Z20" s="45">
        <f t="shared" si="8"/>
        <v>4.9380096780046046</v>
      </c>
      <c r="AA20" s="45">
        <f t="shared" si="8"/>
        <v>2.6805059512256464</v>
      </c>
      <c r="AB20" s="45">
        <f t="shared" si="8"/>
        <v>2.9168794856801292</v>
      </c>
      <c r="AC20" s="45">
        <f t="shared" si="8"/>
        <v>4.1266857007671325</v>
      </c>
      <c r="AD20" s="24">
        <f t="shared" si="8"/>
        <v>0.24285709767503807</v>
      </c>
      <c r="AE20" s="23"/>
      <c r="AF20" s="56"/>
      <c r="AG20" s="79" t="s">
        <v>157</v>
      </c>
      <c r="AH20" s="40">
        <f t="shared" ref="AH20:AX20" si="9">AVERAGE(AH17:AH19)</f>
        <v>28.391056666666667</v>
      </c>
      <c r="AI20" s="40">
        <f t="shared" si="9"/>
        <v>43.057160000000003</v>
      </c>
      <c r="AJ20" s="40">
        <f t="shared" si="9"/>
        <v>14.166563333333334</v>
      </c>
      <c r="AK20" s="40">
        <f t="shared" si="9"/>
        <v>108.37723999999999</v>
      </c>
      <c r="AL20" s="40">
        <f t="shared" si="9"/>
        <v>479.27595000000002</v>
      </c>
      <c r="AM20" s="40">
        <f t="shared" si="9"/>
        <v>88.506173333333322</v>
      </c>
      <c r="AN20" s="40">
        <f t="shared" si="9"/>
        <v>352.9056533333333</v>
      </c>
      <c r="AO20" s="40">
        <f t="shared" si="9"/>
        <v>310.38055666666668</v>
      </c>
      <c r="AP20" s="40">
        <f t="shared" si="9"/>
        <v>26.069370000000003</v>
      </c>
      <c r="AQ20" s="40">
        <f t="shared" si="9"/>
        <v>21.941003333333331</v>
      </c>
      <c r="AR20" s="40">
        <f t="shared" si="9"/>
        <v>18.951730000000001</v>
      </c>
      <c r="AS20" s="40">
        <f t="shared" si="9"/>
        <v>34.02305333333333</v>
      </c>
      <c r="AT20" s="40">
        <f t="shared" si="9"/>
        <v>69.409330000000011</v>
      </c>
      <c r="AU20" s="40">
        <f t="shared" si="9"/>
        <v>10.419890000000001</v>
      </c>
      <c r="AV20" s="40">
        <f t="shared" si="9"/>
        <v>31.995743333333337</v>
      </c>
      <c r="AW20" s="40">
        <f t="shared" si="9"/>
        <v>70.239486666666664</v>
      </c>
      <c r="AX20" s="40">
        <f t="shared" si="9"/>
        <v>12.662733333333334</v>
      </c>
      <c r="AY20" s="25">
        <f>AVERAGE(AY18:AY19)</f>
        <v>31.875275000000002</v>
      </c>
      <c r="AZ20" s="149" t="s">
        <v>169</v>
      </c>
    </row>
    <row r="21" spans="1:53" s="62" customFormat="1" ht="13.5" thickBot="1" x14ac:dyDescent="0.3">
      <c r="A21" s="41"/>
      <c r="B21" s="61"/>
      <c r="C21" s="11"/>
      <c r="E21" s="35"/>
      <c r="F21" s="13"/>
      <c r="G21" s="37"/>
      <c r="H21" s="45"/>
      <c r="I21" s="45"/>
      <c r="J21" s="24"/>
      <c r="K21" s="45"/>
      <c r="L21" s="24"/>
      <c r="M21" s="45"/>
      <c r="N21" s="96"/>
      <c r="O21" s="97"/>
      <c r="P21" s="96"/>
      <c r="Q21" s="16" t="s">
        <v>158</v>
      </c>
      <c r="R21" s="16">
        <f>STDEV(R17:R19)</f>
        <v>2.7509056943378321</v>
      </c>
      <c r="S21" s="57"/>
      <c r="T21" s="78" t="s">
        <v>158</v>
      </c>
      <c r="U21" s="45">
        <f t="shared" ref="U21:AD21" si="10">STDEV(U17:U19)</f>
        <v>0.55991730818577945</v>
      </c>
      <c r="V21" s="45">
        <f t="shared" si="10"/>
        <v>0.28225198741780311</v>
      </c>
      <c r="W21" s="24">
        <f t="shared" si="10"/>
        <v>8.0391350508715459E-3</v>
      </c>
      <c r="X21" s="45">
        <f t="shared" si="10"/>
        <v>0.1967529404587936</v>
      </c>
      <c r="Y21" s="24">
        <f t="shared" si="10"/>
        <v>7.8192295460090561E-3</v>
      </c>
      <c r="Z21" s="45">
        <f t="shared" si="10"/>
        <v>0.20052721729512943</v>
      </c>
      <c r="AA21" s="45">
        <f t="shared" si="10"/>
        <v>0.16179018501737749</v>
      </c>
      <c r="AB21" s="45">
        <f t="shared" si="10"/>
        <v>0.14181438872161278</v>
      </c>
      <c r="AC21" s="45">
        <f t="shared" si="10"/>
        <v>7.1246726932399793E-2</v>
      </c>
      <c r="AD21" s="24">
        <f t="shared" si="10"/>
        <v>3.264538284871687E-3</v>
      </c>
      <c r="AE21" s="45"/>
      <c r="AF21" s="56"/>
      <c r="AG21" s="79" t="s">
        <v>158</v>
      </c>
      <c r="AH21" s="40">
        <f t="shared" ref="AH21:AX21" si="11">STDEV(AH17:AH19)</f>
        <v>1.9431548959445639</v>
      </c>
      <c r="AI21" s="40">
        <f t="shared" si="11"/>
        <v>4.4186244235961025</v>
      </c>
      <c r="AJ21" s="40">
        <f t="shared" si="11"/>
        <v>0.72349639393250165</v>
      </c>
      <c r="AK21" s="40">
        <f t="shared" si="11"/>
        <v>8.1209998185445134</v>
      </c>
      <c r="AL21" s="40">
        <f t="shared" si="11"/>
        <v>15.864656321758126</v>
      </c>
      <c r="AM21" s="40">
        <f t="shared" si="11"/>
        <v>5.8241931913470468</v>
      </c>
      <c r="AN21" s="40">
        <f t="shared" si="11"/>
        <v>25.153560699839964</v>
      </c>
      <c r="AO21" s="40">
        <f t="shared" si="11"/>
        <v>14.290975793473082</v>
      </c>
      <c r="AP21" s="40">
        <f t="shared" si="11"/>
        <v>1.0975903565082927</v>
      </c>
      <c r="AQ21" s="40">
        <f t="shared" si="11"/>
        <v>3.9152408380626498</v>
      </c>
      <c r="AR21" s="40">
        <f t="shared" si="11"/>
        <v>1.129580443660388</v>
      </c>
      <c r="AS21" s="40">
        <f t="shared" si="11"/>
        <v>8.812682132502772</v>
      </c>
      <c r="AT21" s="40">
        <f t="shared" si="11"/>
        <v>1.2916176472547847</v>
      </c>
      <c r="AU21" s="40">
        <f t="shared" si="11"/>
        <v>0.50327510995478419</v>
      </c>
      <c r="AV21" s="40">
        <f t="shared" si="11"/>
        <v>3.0447442187535767</v>
      </c>
      <c r="AW21" s="40">
        <f t="shared" si="11"/>
        <v>6.7755037886885807</v>
      </c>
      <c r="AX21" s="40">
        <f t="shared" si="11"/>
        <v>2.0334174223049488</v>
      </c>
      <c r="AY21" s="25">
        <f>STDEV(AY18:AY19)</f>
        <v>0.88349456775353141</v>
      </c>
      <c r="AZ21" s="152" t="s">
        <v>169</v>
      </c>
    </row>
    <row r="22" spans="1:53" x14ac:dyDescent="0.25">
      <c r="A22" s="100"/>
      <c r="B22" s="101"/>
      <c r="C22" s="119"/>
      <c r="D22" s="103"/>
      <c r="E22" s="100"/>
      <c r="F22" s="104"/>
      <c r="G22" s="104"/>
      <c r="H22" s="100"/>
      <c r="I22" s="100"/>
      <c r="J22" s="100"/>
      <c r="K22" s="100"/>
      <c r="L22" s="100"/>
      <c r="M22" s="100"/>
      <c r="N22" s="100"/>
      <c r="O22" s="101"/>
      <c r="P22" s="100"/>
      <c r="Q22" s="105"/>
      <c r="R22" s="106"/>
      <c r="S22" s="100"/>
      <c r="T22" s="106"/>
      <c r="U22" s="106"/>
      <c r="V22" s="106"/>
      <c r="W22" s="106"/>
      <c r="X22" s="106"/>
      <c r="Y22" s="106"/>
      <c r="Z22" s="106"/>
      <c r="AA22" s="106"/>
      <c r="AB22" s="106"/>
      <c r="AC22" s="106"/>
      <c r="AD22" s="106"/>
      <c r="AE22" s="100"/>
      <c r="AF22" s="100"/>
      <c r="AG22" s="100"/>
      <c r="AH22" s="107"/>
      <c r="AI22" s="107"/>
      <c r="AJ22" s="107"/>
      <c r="AK22" s="107"/>
      <c r="AL22" s="107"/>
      <c r="AM22" s="107"/>
      <c r="AN22" s="107"/>
      <c r="AO22" s="107"/>
      <c r="AP22" s="107"/>
      <c r="AQ22" s="108"/>
      <c r="AR22" s="100"/>
      <c r="AS22" s="100"/>
      <c r="AT22" s="100"/>
      <c r="AU22" s="100"/>
      <c r="AV22" s="100"/>
      <c r="AW22" s="100"/>
      <c r="AX22" s="100"/>
      <c r="AY22" s="100"/>
      <c r="AZ22" s="148"/>
    </row>
    <row r="23" spans="1:53" ht="15" x14ac:dyDescent="0.25">
      <c r="A23" s="19" t="s">
        <v>42</v>
      </c>
      <c r="B23" s="3" t="s">
        <v>37</v>
      </c>
      <c r="C23" s="11" t="s">
        <v>41</v>
      </c>
      <c r="E23" s="13" t="s">
        <v>88</v>
      </c>
      <c r="F23" s="42" t="s">
        <v>43</v>
      </c>
      <c r="G23" s="6"/>
      <c r="H23" s="31">
        <v>58.807912660000007</v>
      </c>
      <c r="I23" s="15">
        <v>1.1636360400000001</v>
      </c>
      <c r="J23" s="31">
        <v>16.270825759999997</v>
      </c>
      <c r="K23" s="31">
        <v>6.3986165600000007</v>
      </c>
      <c r="L23" s="15">
        <v>0.10675560000000001</v>
      </c>
      <c r="M23" s="31">
        <v>3.6854041</v>
      </c>
      <c r="N23" s="31">
        <v>6.4712481399999993</v>
      </c>
      <c r="O23" s="31">
        <v>3.8309853399999998</v>
      </c>
      <c r="P23" s="31">
        <v>2.4917890199999997</v>
      </c>
      <c r="Q23" s="15">
        <v>0.27490064000000003</v>
      </c>
      <c r="R23" s="45">
        <f>SUM(H23:Q23)</f>
        <v>99.502073859999996</v>
      </c>
      <c r="T23" s="69"/>
      <c r="U23" s="14">
        <v>59.102197952922154</v>
      </c>
      <c r="V23" s="14">
        <v>16.352247876655461</v>
      </c>
      <c r="W23" s="15">
        <v>1.1694590824682134</v>
      </c>
      <c r="X23" s="14">
        <v>6.4306363795018902</v>
      </c>
      <c r="Y23" s="15">
        <v>0.10728982407965261</v>
      </c>
      <c r="Z23" s="14">
        <v>6.5036314208938837</v>
      </c>
      <c r="AA23" s="14">
        <v>3.7038465200086033</v>
      </c>
      <c r="AB23" s="14">
        <v>2.5042583770725844</v>
      </c>
      <c r="AC23" s="14">
        <v>3.850156274521694</v>
      </c>
      <c r="AD23" s="15">
        <v>0.27627629187587271</v>
      </c>
      <c r="AE23" s="14">
        <v>100</v>
      </c>
      <c r="AF23" s="56"/>
      <c r="AG23" s="27"/>
      <c r="AH23" s="20">
        <v>30.6</v>
      </c>
      <c r="AI23" s="20">
        <v>67.400000000000006</v>
      </c>
      <c r="AJ23" s="20">
        <v>17.399999999999999</v>
      </c>
      <c r="AK23" s="20">
        <v>134</v>
      </c>
      <c r="AL23" s="20">
        <v>452.6</v>
      </c>
      <c r="AM23" s="20">
        <v>76.099999999999994</v>
      </c>
      <c r="AN23" s="20">
        <v>497.4</v>
      </c>
      <c r="AO23" s="20">
        <v>285.60000000000002</v>
      </c>
      <c r="AP23" s="20">
        <v>25.4</v>
      </c>
      <c r="AQ23" s="21">
        <v>20</v>
      </c>
      <c r="AR23" s="20">
        <v>20.2</v>
      </c>
      <c r="AS23" s="20">
        <v>22.1</v>
      </c>
      <c r="AT23" s="20">
        <v>72</v>
      </c>
      <c r="AU23" s="20">
        <v>7.4</v>
      </c>
      <c r="AV23" s="20">
        <v>28.8</v>
      </c>
      <c r="AW23" s="20">
        <v>61.2</v>
      </c>
      <c r="AX23" s="20">
        <v>8.6999999999999993</v>
      </c>
      <c r="AY23" s="20">
        <v>31.6</v>
      </c>
      <c r="AZ23" s="143">
        <v>3.5</v>
      </c>
    </row>
    <row r="24" spans="1:53" x14ac:dyDescent="0.25">
      <c r="A24" s="19" t="s">
        <v>42</v>
      </c>
      <c r="B24" s="3" t="s">
        <v>37</v>
      </c>
      <c r="C24" s="11" t="s">
        <v>41</v>
      </c>
      <c r="E24" s="13" t="s">
        <v>89</v>
      </c>
      <c r="F24" s="13" t="s">
        <v>38</v>
      </c>
      <c r="G24" s="19"/>
      <c r="H24" s="31">
        <v>57.43</v>
      </c>
      <c r="I24" s="31">
        <v>15.6</v>
      </c>
      <c r="J24" s="15">
        <v>1.1579999999999999</v>
      </c>
      <c r="K24" s="31">
        <v>6.45</v>
      </c>
      <c r="L24" s="15">
        <v>0.109</v>
      </c>
      <c r="M24" s="31">
        <v>6.37</v>
      </c>
      <c r="N24" s="31">
        <v>3.86</v>
      </c>
      <c r="O24" s="31">
        <v>2.5299999999999998</v>
      </c>
      <c r="P24" s="31">
        <v>3.68</v>
      </c>
      <c r="Q24" s="73">
        <v>0.27</v>
      </c>
      <c r="R24" s="72">
        <f>SUM(H24:Q24)</f>
        <v>97.457000000000008</v>
      </c>
      <c r="T24" s="70"/>
      <c r="U24" s="72">
        <v>58.928553105472155</v>
      </c>
      <c r="V24" s="72">
        <v>16.007059523687367</v>
      </c>
      <c r="W24" s="73">
        <v>1.1882163415660238</v>
      </c>
      <c r="X24" s="72">
        <v>6.6183034569092003</v>
      </c>
      <c r="Y24" s="73">
        <v>0.11184419795396944</v>
      </c>
      <c r="Z24" s="72">
        <v>6.5362159721723421</v>
      </c>
      <c r="AA24" s="72">
        <v>3.9607211385534131</v>
      </c>
      <c r="AB24" s="72">
        <v>2.5960167048031435</v>
      </c>
      <c r="AC24" s="72">
        <v>3.7760242978954817</v>
      </c>
      <c r="AD24" s="73">
        <v>0.27704526098689675</v>
      </c>
      <c r="AE24" s="72">
        <f>SUM(U24:AD24)</f>
        <v>99.999999999999986</v>
      </c>
      <c r="AF24" s="56"/>
      <c r="AG24" s="7"/>
      <c r="AH24" s="87">
        <v>33</v>
      </c>
      <c r="AI24" s="87">
        <v>67</v>
      </c>
      <c r="AJ24" s="87">
        <v>21</v>
      </c>
      <c r="AK24" s="87">
        <v>130</v>
      </c>
      <c r="AL24" s="87">
        <v>421</v>
      </c>
      <c r="AM24" s="87">
        <v>74</v>
      </c>
      <c r="AN24" s="87">
        <v>467</v>
      </c>
      <c r="AO24" s="87">
        <v>250</v>
      </c>
      <c r="AP24" s="87">
        <v>24</v>
      </c>
      <c r="AQ24" s="87">
        <v>22</v>
      </c>
      <c r="AR24" s="87">
        <v>19</v>
      </c>
      <c r="AS24" s="87">
        <v>49</v>
      </c>
      <c r="AT24" s="87">
        <v>77</v>
      </c>
      <c r="AU24" s="87">
        <v>8</v>
      </c>
      <c r="AV24" s="87">
        <v>18</v>
      </c>
      <c r="AW24" s="87">
        <v>59</v>
      </c>
      <c r="AX24" s="87">
        <v>11</v>
      </c>
      <c r="AY24" s="153" t="s">
        <v>169</v>
      </c>
      <c r="AZ24" s="150" t="s">
        <v>169</v>
      </c>
    </row>
    <row r="25" spans="1:53" x14ac:dyDescent="0.25">
      <c r="A25" s="43"/>
      <c r="B25" s="7"/>
      <c r="C25" s="11"/>
      <c r="E25" s="7"/>
      <c r="F25" s="42"/>
      <c r="G25" s="6"/>
      <c r="H25" s="31"/>
      <c r="I25" s="15"/>
      <c r="J25" s="31"/>
      <c r="K25" s="31"/>
      <c r="L25" s="15"/>
      <c r="M25" s="31"/>
      <c r="N25" s="91"/>
      <c r="O25" s="92"/>
      <c r="P25" s="91"/>
      <c r="Q25" s="19" t="s">
        <v>157</v>
      </c>
      <c r="R25" s="31">
        <f>AVERAGE(R23:R24)</f>
        <v>98.479536929999995</v>
      </c>
      <c r="S25" s="64" t="s">
        <v>162</v>
      </c>
      <c r="T25" s="77" t="s">
        <v>157</v>
      </c>
      <c r="U25" s="45">
        <f t="shared" ref="U25:AD25" si="12">AVERAGE(U23:U24)</f>
        <v>59.015375529197158</v>
      </c>
      <c r="V25" s="45">
        <f t="shared" si="12"/>
        <v>16.179653700171414</v>
      </c>
      <c r="W25" s="24">
        <f t="shared" si="12"/>
        <v>1.1788377120171187</v>
      </c>
      <c r="X25" s="45">
        <f t="shared" si="12"/>
        <v>6.5244699182055452</v>
      </c>
      <c r="Y25" s="24">
        <f t="shared" si="12"/>
        <v>0.10956701101681102</v>
      </c>
      <c r="Z25" s="45">
        <f t="shared" si="12"/>
        <v>6.5199236965331124</v>
      </c>
      <c r="AA25" s="45">
        <f t="shared" si="12"/>
        <v>3.8322838292810082</v>
      </c>
      <c r="AB25" s="45">
        <f t="shared" si="12"/>
        <v>2.5501375409378637</v>
      </c>
      <c r="AC25" s="45">
        <f t="shared" si="12"/>
        <v>3.8130902862085878</v>
      </c>
      <c r="AD25" s="24">
        <f t="shared" si="12"/>
        <v>0.27666077643138476</v>
      </c>
      <c r="AE25" s="14"/>
      <c r="AF25" s="56"/>
      <c r="AG25" s="79" t="s">
        <v>157</v>
      </c>
      <c r="AH25" s="34">
        <f t="shared" ref="AH25:AX25" si="13">AVERAGE(AH23:AH24)</f>
        <v>31.8</v>
      </c>
      <c r="AI25" s="34">
        <f t="shared" si="13"/>
        <v>67.2</v>
      </c>
      <c r="AJ25" s="34">
        <f t="shared" si="13"/>
        <v>19.2</v>
      </c>
      <c r="AK25" s="34">
        <f t="shared" si="13"/>
        <v>132</v>
      </c>
      <c r="AL25" s="34">
        <f t="shared" si="13"/>
        <v>436.8</v>
      </c>
      <c r="AM25" s="34">
        <f t="shared" si="13"/>
        <v>75.05</v>
      </c>
      <c r="AN25" s="34">
        <f t="shared" si="13"/>
        <v>482.2</v>
      </c>
      <c r="AO25" s="34">
        <f t="shared" si="13"/>
        <v>267.8</v>
      </c>
      <c r="AP25" s="34">
        <f t="shared" si="13"/>
        <v>24.7</v>
      </c>
      <c r="AQ25" s="34">
        <f t="shared" si="13"/>
        <v>21</v>
      </c>
      <c r="AR25" s="34">
        <f t="shared" si="13"/>
        <v>19.600000000000001</v>
      </c>
      <c r="AS25" s="34">
        <f t="shared" si="13"/>
        <v>35.549999999999997</v>
      </c>
      <c r="AT25" s="34">
        <f t="shared" si="13"/>
        <v>74.5</v>
      </c>
      <c r="AU25" s="34">
        <f t="shared" si="13"/>
        <v>7.7</v>
      </c>
      <c r="AV25" s="34">
        <f t="shared" si="13"/>
        <v>23.4</v>
      </c>
      <c r="AW25" s="34">
        <f t="shared" si="13"/>
        <v>60.1</v>
      </c>
      <c r="AX25" s="34">
        <f t="shared" si="13"/>
        <v>9.85</v>
      </c>
      <c r="AY25" s="160" t="s">
        <v>169</v>
      </c>
      <c r="AZ25" s="161" t="s">
        <v>169</v>
      </c>
    </row>
    <row r="26" spans="1:53" s="62" customFormat="1" ht="13.5" thickBot="1" x14ac:dyDescent="0.3">
      <c r="A26" s="159"/>
      <c r="B26" s="59"/>
      <c r="C26" s="11"/>
      <c r="E26" s="59"/>
      <c r="F26" s="42"/>
      <c r="G26" s="6"/>
      <c r="H26" s="57"/>
      <c r="I26" s="15"/>
      <c r="J26" s="57"/>
      <c r="K26" s="57"/>
      <c r="L26" s="15"/>
      <c r="M26" s="57"/>
      <c r="N26" s="91"/>
      <c r="O26" s="92"/>
      <c r="P26" s="91"/>
      <c r="Q26" s="16" t="s">
        <v>158</v>
      </c>
      <c r="R26" s="16">
        <f>STDEV(R23:R24)</f>
        <v>1.4460855944333397</v>
      </c>
      <c r="S26" s="57"/>
      <c r="T26" s="78" t="s">
        <v>158</v>
      </c>
      <c r="U26" s="45">
        <f t="shared" ref="U26:AD26" si="14">STDEV(U23:U24)</f>
        <v>0.12278544914999817</v>
      </c>
      <c r="V26" s="45">
        <f t="shared" si="14"/>
        <v>0.24408502517035488</v>
      </c>
      <c r="W26" s="24">
        <f t="shared" si="14"/>
        <v>1.3263385104534833E-2</v>
      </c>
      <c r="X26" s="45">
        <f t="shared" si="14"/>
        <v>0.13270066304016973</v>
      </c>
      <c r="Y26" s="24">
        <f t="shared" si="14"/>
        <v>3.2204286505882777E-3</v>
      </c>
      <c r="Z26" s="45">
        <f t="shared" si="14"/>
        <v>2.3040757170918708E-2</v>
      </c>
      <c r="AA26" s="45">
        <f t="shared" si="14"/>
        <v>0.18163778468774272</v>
      </c>
      <c r="AB26" s="45">
        <f t="shared" si="14"/>
        <v>6.4882935768615993E-2</v>
      </c>
      <c r="AC26" s="45">
        <f t="shared" si="14"/>
        <v>5.2419223375157351E-2</v>
      </c>
      <c r="AD26" s="24">
        <f t="shared" si="14"/>
        <v>5.4374327292808385E-4</v>
      </c>
      <c r="AE26" s="57"/>
      <c r="AF26" s="56"/>
      <c r="AG26" s="79" t="s">
        <v>158</v>
      </c>
      <c r="AH26" s="34">
        <f t="shared" ref="AH26:AX26" si="15">STDEV(AH23:AH24)</f>
        <v>1.6970562748477132</v>
      </c>
      <c r="AI26" s="34">
        <f t="shared" si="15"/>
        <v>0.28284271247462306</v>
      </c>
      <c r="AJ26" s="34">
        <f t="shared" si="15"/>
        <v>2.5455844122715718</v>
      </c>
      <c r="AK26" s="34">
        <f t="shared" si="15"/>
        <v>2.8284271247461903</v>
      </c>
      <c r="AL26" s="34">
        <f t="shared" si="15"/>
        <v>22.344574285494918</v>
      </c>
      <c r="AM26" s="34">
        <f t="shared" si="15"/>
        <v>1.4849242404917458</v>
      </c>
      <c r="AN26" s="34">
        <f t="shared" si="15"/>
        <v>21.496046148071027</v>
      </c>
      <c r="AO26" s="34">
        <f t="shared" si="15"/>
        <v>25.17300141024111</v>
      </c>
      <c r="AP26" s="34">
        <f t="shared" si="15"/>
        <v>0.98994949366116547</v>
      </c>
      <c r="AQ26" s="34">
        <f t="shared" si="15"/>
        <v>1.4142135623730951</v>
      </c>
      <c r="AR26" s="34">
        <f t="shared" si="15"/>
        <v>0.84852813742385647</v>
      </c>
      <c r="AS26" s="34">
        <f t="shared" si="15"/>
        <v>19.021172413918137</v>
      </c>
      <c r="AT26" s="34">
        <f t="shared" si="15"/>
        <v>3.5355339059327378</v>
      </c>
      <c r="AU26" s="34">
        <f t="shared" si="15"/>
        <v>0.42426406871192829</v>
      </c>
      <c r="AV26" s="34">
        <f t="shared" si="15"/>
        <v>7.636753236814724</v>
      </c>
      <c r="AW26" s="34">
        <f t="shared" si="15"/>
        <v>1.5556349186104066</v>
      </c>
      <c r="AX26" s="34">
        <f t="shared" si="15"/>
        <v>1.6263455967290625</v>
      </c>
      <c r="AY26" s="160" t="s">
        <v>169</v>
      </c>
      <c r="AZ26" s="162" t="s">
        <v>169</v>
      </c>
    </row>
    <row r="27" spans="1:53" x14ac:dyDescent="0.25">
      <c r="A27" s="43"/>
      <c r="B27" s="101"/>
      <c r="C27" s="119"/>
      <c r="D27" s="103"/>
      <c r="E27" s="101"/>
      <c r="F27" s="126"/>
      <c r="G27" s="104"/>
      <c r="H27" s="115"/>
      <c r="I27" s="123"/>
      <c r="J27" s="115"/>
      <c r="K27" s="115"/>
      <c r="L27" s="123"/>
      <c r="M27" s="115"/>
      <c r="N27" s="100"/>
      <c r="O27" s="100"/>
      <c r="P27" s="100"/>
      <c r="Q27" s="105"/>
      <c r="R27" s="115"/>
      <c r="S27" s="100"/>
      <c r="T27" s="106"/>
      <c r="U27" s="115"/>
      <c r="V27" s="115"/>
      <c r="W27" s="115"/>
      <c r="X27" s="115"/>
      <c r="Y27" s="115"/>
      <c r="Z27" s="115"/>
      <c r="AA27" s="115"/>
      <c r="AB27" s="115"/>
      <c r="AC27" s="115"/>
      <c r="AD27" s="115"/>
      <c r="AE27" s="115"/>
      <c r="AF27" s="100"/>
      <c r="AG27" s="100"/>
      <c r="AH27" s="107"/>
      <c r="AI27" s="107"/>
      <c r="AJ27" s="107"/>
      <c r="AK27" s="107"/>
      <c r="AL27" s="107"/>
      <c r="AM27" s="107"/>
      <c r="AN27" s="107"/>
      <c r="AO27" s="107"/>
      <c r="AP27" s="107"/>
      <c r="AQ27" s="108"/>
      <c r="AR27" s="125"/>
      <c r="AS27" s="125"/>
      <c r="AT27" s="125"/>
      <c r="AU27" s="125"/>
      <c r="AV27" s="125"/>
      <c r="AW27" s="125"/>
      <c r="AX27" s="125"/>
      <c r="AY27" s="125"/>
      <c r="AZ27" s="143"/>
    </row>
    <row r="28" spans="1:53" x14ac:dyDescent="0.25">
      <c r="A28" s="3">
        <v>57</v>
      </c>
      <c r="B28" s="3" t="s">
        <v>44</v>
      </c>
      <c r="C28" s="11" t="s">
        <v>170</v>
      </c>
      <c r="E28" s="12" t="s">
        <v>90</v>
      </c>
      <c r="F28" s="19" t="s">
        <v>45</v>
      </c>
      <c r="G28" s="6"/>
      <c r="H28" s="31">
        <v>51.25</v>
      </c>
      <c r="I28" s="31">
        <v>17.66</v>
      </c>
      <c r="J28" s="15">
        <v>0.99399999999999999</v>
      </c>
      <c r="K28" s="31">
        <v>7.2</v>
      </c>
      <c r="L28" s="15">
        <v>0.128</v>
      </c>
      <c r="M28" s="31">
        <v>12</v>
      </c>
      <c r="N28" s="31">
        <v>5.69</v>
      </c>
      <c r="O28" s="31">
        <v>1.05</v>
      </c>
      <c r="P28" s="31">
        <v>2.96</v>
      </c>
      <c r="Q28" s="15">
        <v>0.16400000000000001</v>
      </c>
      <c r="R28" s="31">
        <v>99.095999999999989</v>
      </c>
      <c r="S28" s="19"/>
      <c r="T28" s="17"/>
      <c r="U28" s="67">
        <v>51.717526439008644</v>
      </c>
      <c r="V28" s="67">
        <v>17.821102769032052</v>
      </c>
      <c r="W28" s="15">
        <v>1.0030677322999921</v>
      </c>
      <c r="X28" s="67">
        <v>7.2656817631387751</v>
      </c>
      <c r="Y28" s="15">
        <v>0.1291676757891338</v>
      </c>
      <c r="Z28" s="67">
        <v>12.109469605231292</v>
      </c>
      <c r="AA28" s="67">
        <v>5.741906837813838</v>
      </c>
      <c r="AB28" s="67">
        <v>1.0595785904577382</v>
      </c>
      <c r="AC28" s="67">
        <v>2.9870025026237186</v>
      </c>
      <c r="AD28" s="15">
        <v>0.16549608460482768</v>
      </c>
      <c r="AE28" s="67">
        <f>SUM(U28:AD28)</f>
        <v>100.00000000000003</v>
      </c>
      <c r="AF28" s="64"/>
      <c r="AG28" s="88"/>
      <c r="AH28" s="20">
        <v>36</v>
      </c>
      <c r="AI28" s="20">
        <v>252</v>
      </c>
      <c r="AJ28" s="20">
        <v>43</v>
      </c>
      <c r="AK28" s="20">
        <v>225</v>
      </c>
      <c r="AL28" s="20">
        <v>372</v>
      </c>
      <c r="AM28" s="20">
        <v>15</v>
      </c>
      <c r="AN28" s="20">
        <v>492</v>
      </c>
      <c r="AO28" s="20">
        <v>103</v>
      </c>
      <c r="AP28" s="20">
        <v>24</v>
      </c>
      <c r="AQ28" s="21">
        <v>5.0999999999999996</v>
      </c>
      <c r="AR28" s="20">
        <v>16</v>
      </c>
      <c r="AS28" s="20">
        <v>40</v>
      </c>
      <c r="AT28" s="20">
        <v>68</v>
      </c>
      <c r="AU28" s="20">
        <v>6</v>
      </c>
      <c r="AV28" s="20">
        <v>24</v>
      </c>
      <c r="AW28" s="20">
        <v>30</v>
      </c>
      <c r="AX28" s="20">
        <v>2</v>
      </c>
      <c r="AY28" s="64" t="s">
        <v>39</v>
      </c>
      <c r="AZ28" s="149" t="s">
        <v>169</v>
      </c>
      <c r="BA28" s="68"/>
    </row>
    <row r="29" spans="1:53" x14ac:dyDescent="0.25">
      <c r="A29" s="3">
        <v>92</v>
      </c>
      <c r="B29" s="3" t="s">
        <v>44</v>
      </c>
      <c r="C29" s="11" t="s">
        <v>170</v>
      </c>
      <c r="E29" s="12" t="s">
        <v>91</v>
      </c>
      <c r="F29" s="13" t="s">
        <v>46</v>
      </c>
      <c r="G29" s="63"/>
      <c r="H29" s="31">
        <v>51.11</v>
      </c>
      <c r="I29" s="31">
        <v>16.79</v>
      </c>
      <c r="J29" s="15">
        <v>0.98499999999999999</v>
      </c>
      <c r="K29" s="31">
        <v>8.5129999999999999</v>
      </c>
      <c r="L29" s="15">
        <v>0.16300000000000001</v>
      </c>
      <c r="M29" s="31">
        <v>10.7</v>
      </c>
      <c r="N29" s="31">
        <v>7.25</v>
      </c>
      <c r="O29" s="31">
        <v>1.06</v>
      </c>
      <c r="P29" s="31">
        <v>2.95</v>
      </c>
      <c r="Q29" s="15">
        <v>0.17</v>
      </c>
      <c r="R29" s="31">
        <v>99.691000000000017</v>
      </c>
      <c r="S29" s="52"/>
      <c r="T29" s="89"/>
      <c r="U29" s="67">
        <v>51.268419415995417</v>
      </c>
      <c r="V29" s="67">
        <v>16.842041909500352</v>
      </c>
      <c r="W29" s="15">
        <v>0.98805308402965142</v>
      </c>
      <c r="X29" s="67">
        <v>8.5393867049181953</v>
      </c>
      <c r="Y29" s="15">
        <v>0.16350523116429766</v>
      </c>
      <c r="Z29" s="67">
        <v>10.733165481337331</v>
      </c>
      <c r="AA29" s="67">
        <v>7.2724719382893124</v>
      </c>
      <c r="AB29" s="67">
        <v>1.0632855523567823</v>
      </c>
      <c r="AC29" s="67">
        <v>2.959143754200479</v>
      </c>
      <c r="AD29" s="15">
        <v>0.1705269282081632</v>
      </c>
      <c r="AE29" s="67">
        <f>SUM(U29:AD29)</f>
        <v>99.999999999999986</v>
      </c>
      <c r="AF29" s="66"/>
      <c r="AG29" s="66"/>
      <c r="AH29" s="20">
        <v>43</v>
      </c>
      <c r="AI29" s="20">
        <v>162</v>
      </c>
      <c r="AJ29" s="20">
        <v>34</v>
      </c>
      <c r="AK29" s="20">
        <v>212</v>
      </c>
      <c r="AL29" s="20">
        <v>375</v>
      </c>
      <c r="AM29" s="20">
        <v>14</v>
      </c>
      <c r="AN29" s="20">
        <v>455</v>
      </c>
      <c r="AO29" s="20">
        <v>90</v>
      </c>
      <c r="AP29" s="20">
        <v>23</v>
      </c>
      <c r="AQ29" s="21">
        <v>6.4</v>
      </c>
      <c r="AR29" s="20">
        <v>15</v>
      </c>
      <c r="AS29" s="20">
        <v>34</v>
      </c>
      <c r="AT29" s="20">
        <v>70</v>
      </c>
      <c r="AU29" s="20">
        <v>6</v>
      </c>
      <c r="AV29" s="20">
        <v>7</v>
      </c>
      <c r="AW29" s="20">
        <v>40</v>
      </c>
      <c r="AX29" s="20">
        <v>6</v>
      </c>
      <c r="AY29" s="64" t="s">
        <v>39</v>
      </c>
      <c r="AZ29" s="149" t="s">
        <v>169</v>
      </c>
      <c r="BA29" s="68"/>
    </row>
    <row r="30" spans="1:53" ht="15" x14ac:dyDescent="0.25">
      <c r="A30" s="3">
        <v>107</v>
      </c>
      <c r="B30" s="3" t="s">
        <v>44</v>
      </c>
      <c r="C30" s="11" t="s">
        <v>170</v>
      </c>
      <c r="E30" s="12" t="s">
        <v>92</v>
      </c>
      <c r="F30" s="13" t="s">
        <v>47</v>
      </c>
      <c r="G30" s="6"/>
      <c r="H30" s="31">
        <v>52.41</v>
      </c>
      <c r="I30" s="31">
        <v>17.63</v>
      </c>
      <c r="J30" s="15">
        <v>1.0189999999999999</v>
      </c>
      <c r="K30" s="31">
        <v>9.1419999999999995</v>
      </c>
      <c r="L30" s="15">
        <v>0.159</v>
      </c>
      <c r="M30" s="31">
        <v>9.4700000000000006</v>
      </c>
      <c r="N30" s="31">
        <v>5.64</v>
      </c>
      <c r="O30" s="31">
        <v>1.19</v>
      </c>
      <c r="P30" s="31">
        <v>3.25</v>
      </c>
      <c r="Q30" s="15">
        <v>0.187</v>
      </c>
      <c r="R30" s="31">
        <v>100.09699999999999</v>
      </c>
      <c r="T30" s="69"/>
      <c r="U30" s="67">
        <v>52.359211564782164</v>
      </c>
      <c r="V30" s="67">
        <v>17.612915471992167</v>
      </c>
      <c r="W30" s="15">
        <v>1.0180125278479875</v>
      </c>
      <c r="X30" s="67">
        <v>9.1331408533722289</v>
      </c>
      <c r="Y30" s="15">
        <v>0.15884591945812562</v>
      </c>
      <c r="Z30" s="67">
        <v>9.4608230016883645</v>
      </c>
      <c r="AA30" s="67">
        <v>5.6345345015335129</v>
      </c>
      <c r="AB30" s="67">
        <v>1.1888468185859717</v>
      </c>
      <c r="AC30" s="67">
        <v>3.2468505549616875</v>
      </c>
      <c r="AD30" s="15">
        <v>0.18681878577779554</v>
      </c>
      <c r="AE30" s="67">
        <f>SUM(U30:AD30)</f>
        <v>100.00000000000001</v>
      </c>
      <c r="AF30" s="66"/>
      <c r="AG30" s="66"/>
      <c r="AH30" s="20">
        <v>20</v>
      </c>
      <c r="AI30" s="20">
        <v>47</v>
      </c>
      <c r="AJ30" s="20">
        <v>24</v>
      </c>
      <c r="AK30" s="20">
        <v>226</v>
      </c>
      <c r="AL30" s="20">
        <v>449</v>
      </c>
      <c r="AM30" s="20">
        <v>16</v>
      </c>
      <c r="AN30" s="20">
        <v>521</v>
      </c>
      <c r="AO30" s="20">
        <v>105</v>
      </c>
      <c r="AP30" s="20">
        <v>24</v>
      </c>
      <c r="AQ30" s="21">
        <v>6.7</v>
      </c>
      <c r="AR30" s="20">
        <v>19</v>
      </c>
      <c r="AS30" s="20">
        <v>24</v>
      </c>
      <c r="AT30" s="20">
        <v>76</v>
      </c>
      <c r="AU30" s="20">
        <v>4</v>
      </c>
      <c r="AV30" s="20">
        <v>21</v>
      </c>
      <c r="AW30" s="20">
        <v>39</v>
      </c>
      <c r="AX30" s="20">
        <v>3</v>
      </c>
      <c r="AY30" s="64" t="s">
        <v>39</v>
      </c>
      <c r="AZ30" s="149" t="s">
        <v>169</v>
      </c>
      <c r="BA30" s="68"/>
    </row>
    <row r="31" spans="1:53" x14ac:dyDescent="0.25">
      <c r="A31" s="3">
        <v>121</v>
      </c>
      <c r="B31" s="3" t="s">
        <v>44</v>
      </c>
      <c r="C31" s="11" t="s">
        <v>170</v>
      </c>
      <c r="E31" s="12" t="s">
        <v>93</v>
      </c>
      <c r="F31" s="19" t="s">
        <v>36</v>
      </c>
      <c r="G31" s="6"/>
      <c r="H31" s="72">
        <v>48.412390000000002</v>
      </c>
      <c r="I31" s="72">
        <v>16.49127</v>
      </c>
      <c r="J31" s="73">
        <v>0.97664000000000006</v>
      </c>
      <c r="K31" s="72">
        <v>8.2106099999999991</v>
      </c>
      <c r="L31" s="73">
        <v>0.14429000000000003</v>
      </c>
      <c r="M31" s="72">
        <v>10.75596</v>
      </c>
      <c r="N31" s="72">
        <v>6.9860400000000009</v>
      </c>
      <c r="O31" s="72">
        <v>0.84517000000000009</v>
      </c>
      <c r="P31" s="72">
        <v>2.6337999999999999</v>
      </c>
      <c r="Q31" s="73">
        <v>0.17724000000000004</v>
      </c>
      <c r="R31" s="72">
        <v>95.633409999999998</v>
      </c>
      <c r="T31" s="70"/>
      <c r="U31" s="72">
        <v>50.622883780887875</v>
      </c>
      <c r="V31" s="72">
        <v>17.244255956155907</v>
      </c>
      <c r="W31" s="73">
        <v>1.0212330607054585</v>
      </c>
      <c r="X31" s="72">
        <v>8.5855037481148049</v>
      </c>
      <c r="Y31" s="73">
        <v>0.15087823387245108</v>
      </c>
      <c r="Z31" s="72">
        <v>11.247073590704337</v>
      </c>
      <c r="AA31" s="72">
        <v>7.3050202852747805</v>
      </c>
      <c r="AB31" s="72">
        <v>0.88376018381023969</v>
      </c>
      <c r="AC31" s="72">
        <v>2.7540584404550668</v>
      </c>
      <c r="AD31" s="73">
        <v>0.18533272001908124</v>
      </c>
      <c r="AE31" s="74">
        <v>100</v>
      </c>
      <c r="AF31" s="64"/>
      <c r="AG31" s="66"/>
      <c r="AH31" s="75">
        <v>52.3</v>
      </c>
      <c r="AI31" s="75">
        <v>201.9</v>
      </c>
      <c r="AJ31" s="75">
        <v>36.700000000000003</v>
      </c>
      <c r="AK31" s="75">
        <v>218</v>
      </c>
      <c r="AL31" s="75">
        <v>460.5</v>
      </c>
      <c r="AM31" s="75">
        <v>8.6</v>
      </c>
      <c r="AN31" s="75">
        <v>461</v>
      </c>
      <c r="AO31" s="75">
        <v>90.7</v>
      </c>
      <c r="AP31" s="75">
        <v>22.8</v>
      </c>
      <c r="AQ31" s="76">
        <v>4.9000000000000004</v>
      </c>
      <c r="AR31" s="75">
        <v>17.8</v>
      </c>
      <c r="AS31" s="75">
        <v>36.200000000000003</v>
      </c>
      <c r="AT31" s="75">
        <v>71.400000000000006</v>
      </c>
      <c r="AU31" s="75">
        <v>5.4</v>
      </c>
      <c r="AV31" s="75">
        <v>16</v>
      </c>
      <c r="AW31" s="75">
        <v>30.9</v>
      </c>
      <c r="AX31" s="75">
        <v>3</v>
      </c>
      <c r="AY31" s="75">
        <v>19.5</v>
      </c>
      <c r="AZ31" s="150" t="s">
        <v>169</v>
      </c>
      <c r="BA31" s="68"/>
    </row>
    <row r="32" spans="1:53" x14ac:dyDescent="0.25">
      <c r="A32" s="27"/>
      <c r="B32" s="1"/>
      <c r="C32" s="11"/>
      <c r="E32" s="27"/>
      <c r="F32" s="6"/>
      <c r="G32" s="6"/>
      <c r="H32" s="19"/>
      <c r="I32" s="19"/>
      <c r="J32" s="19"/>
      <c r="K32" s="19"/>
      <c r="L32" s="19"/>
      <c r="M32" s="19"/>
      <c r="N32" s="91"/>
      <c r="O32" s="92"/>
      <c r="P32" s="91"/>
      <c r="Q32" s="19" t="s">
        <v>157</v>
      </c>
      <c r="R32" s="31">
        <f>AVERAGE(R28:R31)</f>
        <v>98.62935250000001</v>
      </c>
      <c r="S32" s="64" t="s">
        <v>163</v>
      </c>
      <c r="T32" s="18" t="s">
        <v>157</v>
      </c>
      <c r="U32" s="67">
        <f t="shared" ref="U32:AD32" si="16">AVERAGE(U28:U31)</f>
        <v>51.492010300168531</v>
      </c>
      <c r="V32" s="67">
        <f t="shared" si="16"/>
        <v>17.380079026670121</v>
      </c>
      <c r="W32" s="15">
        <f t="shared" si="16"/>
        <v>1.0075916012207724</v>
      </c>
      <c r="X32" s="67">
        <f t="shared" si="16"/>
        <v>8.3809282673860004</v>
      </c>
      <c r="Y32" s="15">
        <f t="shared" si="16"/>
        <v>0.15059926507100202</v>
      </c>
      <c r="Z32" s="67">
        <f t="shared" si="16"/>
        <v>10.887632919740332</v>
      </c>
      <c r="AA32" s="67">
        <f t="shared" si="16"/>
        <v>6.4884833907278612</v>
      </c>
      <c r="AB32" s="67">
        <f t="shared" si="16"/>
        <v>1.048867786302683</v>
      </c>
      <c r="AC32" s="67">
        <f t="shared" si="16"/>
        <v>2.9867638130602381</v>
      </c>
      <c r="AD32" s="15">
        <f t="shared" si="16"/>
        <v>0.17704362965246689</v>
      </c>
      <c r="AE32" s="64"/>
      <c r="AF32" s="64"/>
      <c r="AG32" s="64" t="s">
        <v>157</v>
      </c>
      <c r="AH32" s="34">
        <f t="shared" ref="AH32:AX32" si="17">AVERAGE(AH28:AH31)</f>
        <v>37.825000000000003</v>
      </c>
      <c r="AI32" s="34">
        <f t="shared" si="17"/>
        <v>165.72499999999999</v>
      </c>
      <c r="AJ32" s="34">
        <f t="shared" si="17"/>
        <v>34.424999999999997</v>
      </c>
      <c r="AK32" s="34">
        <f t="shared" si="17"/>
        <v>220.25</v>
      </c>
      <c r="AL32" s="34">
        <f t="shared" si="17"/>
        <v>414.125</v>
      </c>
      <c r="AM32" s="34">
        <f t="shared" si="17"/>
        <v>13.4</v>
      </c>
      <c r="AN32" s="34">
        <f t="shared" si="17"/>
        <v>482.25</v>
      </c>
      <c r="AO32" s="34">
        <f t="shared" si="17"/>
        <v>97.174999999999997</v>
      </c>
      <c r="AP32" s="34">
        <f t="shared" si="17"/>
        <v>23.45</v>
      </c>
      <c r="AQ32" s="34">
        <f t="shared" si="17"/>
        <v>5.7750000000000004</v>
      </c>
      <c r="AR32" s="34">
        <f t="shared" si="17"/>
        <v>16.95</v>
      </c>
      <c r="AS32" s="34">
        <f t="shared" si="17"/>
        <v>33.549999999999997</v>
      </c>
      <c r="AT32" s="34">
        <f t="shared" si="17"/>
        <v>71.349999999999994</v>
      </c>
      <c r="AU32" s="34">
        <f t="shared" si="17"/>
        <v>5.35</v>
      </c>
      <c r="AV32" s="34">
        <f t="shared" si="17"/>
        <v>17</v>
      </c>
      <c r="AW32" s="34">
        <f t="shared" si="17"/>
        <v>34.975000000000001</v>
      </c>
      <c r="AX32" s="34">
        <f t="shared" si="17"/>
        <v>3.5</v>
      </c>
      <c r="AY32" s="13" t="s">
        <v>169</v>
      </c>
      <c r="AZ32" s="149" t="s">
        <v>169</v>
      </c>
      <c r="BA32" s="68"/>
    </row>
    <row r="33" spans="1:53" ht="13.5" thickBot="1" x14ac:dyDescent="0.3">
      <c r="A33" s="19"/>
      <c r="B33" s="66"/>
      <c r="C33" s="11"/>
      <c r="E33" s="19"/>
      <c r="F33" s="6"/>
      <c r="G33" s="6"/>
      <c r="H33" s="19"/>
      <c r="I33" s="19"/>
      <c r="J33" s="19"/>
      <c r="K33" s="19"/>
      <c r="L33" s="19"/>
      <c r="M33" s="19"/>
      <c r="N33" s="91"/>
      <c r="O33" s="92"/>
      <c r="P33" s="91"/>
      <c r="Q33" s="16" t="s">
        <v>158</v>
      </c>
      <c r="R33" s="16">
        <f>STDEV(R28:R31)</f>
        <v>2.0391596268295609</v>
      </c>
      <c r="S33" s="19"/>
      <c r="T33" s="17" t="s">
        <v>158</v>
      </c>
      <c r="U33" s="16">
        <f t="shared" ref="U33:AD33" si="18">STDEV(U28:U31)</f>
        <v>0.73218152399229997</v>
      </c>
      <c r="V33" s="16">
        <f t="shared" si="18"/>
        <v>0.4307538343932234</v>
      </c>
      <c r="W33" s="15">
        <f t="shared" si="18"/>
        <v>1.52414366414091E-2</v>
      </c>
      <c r="X33" s="16">
        <f t="shared" si="18"/>
        <v>0.79089795875580804</v>
      </c>
      <c r="Y33" s="15">
        <f t="shared" si="18"/>
        <v>1.5209230882601444E-2</v>
      </c>
      <c r="Z33" s="16">
        <f t="shared" si="18"/>
        <v>1.1078100339156884</v>
      </c>
      <c r="AA33" s="16">
        <f t="shared" si="18"/>
        <v>0.92519832064645913</v>
      </c>
      <c r="AB33" s="16">
        <f t="shared" si="18"/>
        <v>0.12540234339039444</v>
      </c>
      <c r="AC33" s="16">
        <f t="shared" si="18"/>
        <v>0.20212193380593066</v>
      </c>
      <c r="AD33" s="15">
        <f t="shared" si="18"/>
        <v>1.0647000997493702E-2</v>
      </c>
      <c r="AE33" s="64"/>
      <c r="AF33" s="64"/>
      <c r="AG33" s="16" t="s">
        <v>158</v>
      </c>
      <c r="AH33" s="34">
        <f t="shared" ref="AH33:AX33" si="19">STDEV(AH28:AH31)</f>
        <v>13.630449980344235</v>
      </c>
      <c r="AI33" s="34">
        <f t="shared" si="19"/>
        <v>87.295489574204225</v>
      </c>
      <c r="AJ33" s="34">
        <f t="shared" si="19"/>
        <v>7.9071170473188479</v>
      </c>
      <c r="AK33" s="34">
        <f t="shared" si="19"/>
        <v>6.5510813356778481</v>
      </c>
      <c r="AL33" s="34">
        <f t="shared" si="19"/>
        <v>47.159967133152243</v>
      </c>
      <c r="AM33" s="34">
        <f t="shared" si="19"/>
        <v>3.3025242870668907</v>
      </c>
      <c r="AN33" s="34">
        <f t="shared" si="19"/>
        <v>30.5</v>
      </c>
      <c r="AO33" s="34">
        <f t="shared" si="19"/>
        <v>7.9281670853566979</v>
      </c>
      <c r="AP33" s="34">
        <f t="shared" si="19"/>
        <v>0.64031242374328468</v>
      </c>
      <c r="AQ33" s="34">
        <f t="shared" si="19"/>
        <v>0.90691785736085295</v>
      </c>
      <c r="AR33" s="34">
        <f t="shared" si="19"/>
        <v>1.7916472867168918</v>
      </c>
      <c r="AS33" s="34">
        <f t="shared" si="19"/>
        <v>6.8320323964884118</v>
      </c>
      <c r="AT33" s="34">
        <f t="shared" si="19"/>
        <v>3.3995097685793851</v>
      </c>
      <c r="AU33" s="34">
        <f t="shared" si="19"/>
        <v>0.94339811320566325</v>
      </c>
      <c r="AV33" s="34">
        <f t="shared" si="19"/>
        <v>7.4386378681404661</v>
      </c>
      <c r="AW33" s="34">
        <f t="shared" si="19"/>
        <v>5.253808142671339</v>
      </c>
      <c r="AX33" s="34">
        <f t="shared" si="19"/>
        <v>1.7320508075688772</v>
      </c>
      <c r="AY33" s="13" t="s">
        <v>169</v>
      </c>
      <c r="AZ33" s="152" t="s">
        <v>169</v>
      </c>
      <c r="BA33" s="68"/>
    </row>
    <row r="34" spans="1:53" s="62" customFormat="1" x14ac:dyDescent="0.25">
      <c r="A34" s="100"/>
      <c r="B34" s="101"/>
      <c r="C34" s="119"/>
      <c r="D34" s="103"/>
      <c r="E34" s="100"/>
      <c r="F34" s="104"/>
      <c r="G34" s="104"/>
      <c r="H34" s="100"/>
      <c r="I34" s="100"/>
      <c r="J34" s="100"/>
      <c r="K34" s="100"/>
      <c r="L34" s="100"/>
      <c r="M34" s="100"/>
      <c r="N34" s="100"/>
      <c r="O34" s="101"/>
      <c r="P34" s="100"/>
      <c r="Q34" s="105"/>
      <c r="R34" s="106"/>
      <c r="S34" s="100"/>
      <c r="T34" s="106"/>
      <c r="U34" s="106"/>
      <c r="V34" s="106"/>
      <c r="W34" s="106"/>
      <c r="X34" s="106"/>
      <c r="Y34" s="106"/>
      <c r="Z34" s="106"/>
      <c r="AA34" s="106"/>
      <c r="AB34" s="106"/>
      <c r="AC34" s="106"/>
      <c r="AD34" s="106"/>
      <c r="AE34" s="100"/>
      <c r="AF34" s="100"/>
      <c r="AG34" s="100"/>
      <c r="AH34" s="107"/>
      <c r="AI34" s="107"/>
      <c r="AJ34" s="107"/>
      <c r="AK34" s="107"/>
      <c r="AL34" s="107"/>
      <c r="AM34" s="107"/>
      <c r="AN34" s="107"/>
      <c r="AO34" s="107"/>
      <c r="AP34" s="107"/>
      <c r="AQ34" s="108"/>
      <c r="AR34" s="100"/>
      <c r="AS34" s="100"/>
      <c r="AT34" s="100"/>
      <c r="AU34" s="100"/>
      <c r="AV34" s="100"/>
      <c r="AW34" s="100"/>
      <c r="AX34" s="100"/>
      <c r="AY34" s="100"/>
      <c r="AZ34" s="148"/>
      <c r="BA34" s="86"/>
    </row>
    <row r="35" spans="1:53" ht="15" x14ac:dyDescent="0.25">
      <c r="A35" s="3">
        <v>95</v>
      </c>
      <c r="B35" s="3" t="s">
        <v>48</v>
      </c>
      <c r="C35" s="11" t="s">
        <v>171</v>
      </c>
      <c r="E35" s="12" t="s">
        <v>94</v>
      </c>
      <c r="F35" s="13" t="s">
        <v>49</v>
      </c>
      <c r="G35" s="6"/>
      <c r="H35" s="31">
        <v>65.87</v>
      </c>
      <c r="I35" s="31">
        <v>17.739999999999998</v>
      </c>
      <c r="J35" s="15">
        <v>0.46500000000000002</v>
      </c>
      <c r="K35" s="31">
        <v>3.589</v>
      </c>
      <c r="L35" s="15">
        <v>0.05</v>
      </c>
      <c r="M35" s="31">
        <v>4.96</v>
      </c>
      <c r="N35" s="31">
        <v>0.72</v>
      </c>
      <c r="O35" s="31">
        <v>1.1599999999999999</v>
      </c>
      <c r="P35" s="31">
        <v>4.45</v>
      </c>
      <c r="Q35" s="15">
        <v>0.14899999999999999</v>
      </c>
      <c r="R35" s="31">
        <v>99.152999999999992</v>
      </c>
      <c r="T35" s="69"/>
      <c r="U35" s="67">
        <v>66.43268484059989</v>
      </c>
      <c r="V35" s="67">
        <v>17.891541355279212</v>
      </c>
      <c r="W35" s="15">
        <v>0.46897219448730754</v>
      </c>
      <c r="X35" s="67">
        <v>3.6196585075590249</v>
      </c>
      <c r="Y35" s="15">
        <v>5.0427117686807264E-2</v>
      </c>
      <c r="Z35" s="67">
        <v>5.0023700745312807</v>
      </c>
      <c r="AA35" s="67">
        <v>0.72615049469002457</v>
      </c>
      <c r="AB35" s="67">
        <v>1.1699091303339284</v>
      </c>
      <c r="AC35" s="67">
        <v>4.4880134741258466</v>
      </c>
      <c r="AD35" s="15">
        <v>0.15027281070668563</v>
      </c>
      <c r="AE35" s="67">
        <f>SUM(U35:AD35)</f>
        <v>100.00000000000003</v>
      </c>
      <c r="AF35" s="83"/>
      <c r="AG35" s="83"/>
      <c r="AH35" s="20">
        <v>6</v>
      </c>
      <c r="AI35" s="20">
        <v>6</v>
      </c>
      <c r="AJ35" s="20">
        <v>4</v>
      </c>
      <c r="AK35" s="20">
        <v>58</v>
      </c>
      <c r="AL35" s="20">
        <v>298</v>
      </c>
      <c r="AM35" s="20">
        <v>20</v>
      </c>
      <c r="AN35" s="20">
        <v>728</v>
      </c>
      <c r="AO35" s="20">
        <v>129</v>
      </c>
      <c r="AP35" s="20">
        <v>10</v>
      </c>
      <c r="AQ35" s="21">
        <v>6.3</v>
      </c>
      <c r="AR35" s="20">
        <v>20</v>
      </c>
      <c r="AS35" s="20">
        <v>16</v>
      </c>
      <c r="AT35" s="20">
        <v>45</v>
      </c>
      <c r="AU35" s="20">
        <v>8</v>
      </c>
      <c r="AV35" s="20">
        <v>21</v>
      </c>
      <c r="AW35" s="20">
        <v>50</v>
      </c>
      <c r="AX35" s="20">
        <v>4</v>
      </c>
      <c r="AY35" s="13" t="s">
        <v>169</v>
      </c>
      <c r="AZ35" s="149" t="s">
        <v>169</v>
      </c>
      <c r="BA35" s="86"/>
    </row>
    <row r="36" spans="1:53" x14ac:dyDescent="0.25">
      <c r="A36" s="3">
        <v>96</v>
      </c>
      <c r="B36" s="3" t="s">
        <v>48</v>
      </c>
      <c r="C36" s="11" t="s">
        <v>171</v>
      </c>
      <c r="E36" s="12" t="s">
        <v>95</v>
      </c>
      <c r="F36" s="13" t="s">
        <v>49</v>
      </c>
      <c r="G36" s="6"/>
      <c r="H36" s="72">
        <v>63.76</v>
      </c>
      <c r="I36" s="72">
        <v>17.47</v>
      </c>
      <c r="J36" s="73">
        <v>0.61699999999999999</v>
      </c>
      <c r="K36" s="72">
        <v>4.2720000000000002</v>
      </c>
      <c r="L36" s="73">
        <v>8.3000000000000004E-2</v>
      </c>
      <c r="M36" s="72">
        <v>6.3</v>
      </c>
      <c r="N36" s="72">
        <v>2.7</v>
      </c>
      <c r="O36" s="72">
        <v>1.21</v>
      </c>
      <c r="P36" s="72">
        <v>4.0599999999999996</v>
      </c>
      <c r="Q36" s="73">
        <v>0.20100000000000001</v>
      </c>
      <c r="R36" s="72">
        <v>100.67299999999999</v>
      </c>
      <c r="T36" s="70"/>
      <c r="U36" s="72">
        <v>63.333763769829055</v>
      </c>
      <c r="V36" s="72">
        <v>17.353212877335533</v>
      </c>
      <c r="W36" s="73">
        <v>0.61287534890189033</v>
      </c>
      <c r="X36" s="72">
        <v>4.2434416377777566</v>
      </c>
      <c r="Y36" s="73">
        <v>8.2445144179670832E-2</v>
      </c>
      <c r="Z36" s="72">
        <v>6.2578844377340506</v>
      </c>
      <c r="AA36" s="72">
        <v>2.6819504733145929</v>
      </c>
      <c r="AB36" s="72">
        <v>1.2019111380409844</v>
      </c>
      <c r="AC36" s="72">
        <v>4.0328588598730546</v>
      </c>
      <c r="AD36" s="73">
        <v>0.19965631301341971</v>
      </c>
      <c r="AE36" s="72">
        <f>SUM(U36:AD36)</f>
        <v>100</v>
      </c>
      <c r="AF36" s="83"/>
      <c r="AG36" s="83"/>
      <c r="AH36" s="75">
        <v>18</v>
      </c>
      <c r="AI36" s="75">
        <v>27</v>
      </c>
      <c r="AJ36" s="75">
        <v>8</v>
      </c>
      <c r="AK36" s="75">
        <v>85</v>
      </c>
      <c r="AL36" s="75">
        <v>324</v>
      </c>
      <c r="AM36" s="75">
        <v>20</v>
      </c>
      <c r="AN36" s="75">
        <v>995</v>
      </c>
      <c r="AO36" s="75">
        <v>145</v>
      </c>
      <c r="AP36" s="75">
        <v>10</v>
      </c>
      <c r="AQ36" s="76">
        <v>5.6</v>
      </c>
      <c r="AR36" s="75">
        <v>22</v>
      </c>
      <c r="AS36" s="75">
        <v>23</v>
      </c>
      <c r="AT36" s="75">
        <v>56</v>
      </c>
      <c r="AU36" s="75">
        <v>1</v>
      </c>
      <c r="AV36" s="75">
        <v>13</v>
      </c>
      <c r="AW36" s="75">
        <v>46</v>
      </c>
      <c r="AX36" s="75">
        <v>5</v>
      </c>
      <c r="AY36" s="153" t="s">
        <v>169</v>
      </c>
      <c r="AZ36" s="150" t="s">
        <v>169</v>
      </c>
      <c r="BA36" s="86"/>
    </row>
    <row r="37" spans="1:53" x14ac:dyDescent="0.25">
      <c r="A37" s="1"/>
      <c r="B37" s="1"/>
      <c r="C37" s="44"/>
      <c r="E37" s="35"/>
      <c r="F37" s="13"/>
      <c r="G37" s="6"/>
      <c r="H37" s="31"/>
      <c r="I37" s="31"/>
      <c r="J37" s="15"/>
      <c r="K37" s="31"/>
      <c r="L37" s="15"/>
      <c r="M37" s="31"/>
      <c r="N37" s="95"/>
      <c r="O37" s="92"/>
      <c r="P37" s="95"/>
      <c r="Q37" s="19" t="s">
        <v>157</v>
      </c>
      <c r="R37" s="31">
        <f>AVERAGE(R35:R36)</f>
        <v>99.912999999999982</v>
      </c>
      <c r="S37" s="64" t="s">
        <v>162</v>
      </c>
      <c r="T37" s="18" t="s">
        <v>157</v>
      </c>
      <c r="U37" s="67">
        <f t="shared" ref="U37:AD37" si="20">AVERAGE(U35:U36)</f>
        <v>64.883224305214469</v>
      </c>
      <c r="V37" s="67">
        <f t="shared" si="20"/>
        <v>17.622377116307373</v>
      </c>
      <c r="W37" s="15">
        <f t="shared" si="20"/>
        <v>0.54092377169459893</v>
      </c>
      <c r="X37" s="67">
        <f t="shared" si="20"/>
        <v>3.931550072668391</v>
      </c>
      <c r="Y37" s="15">
        <f t="shared" si="20"/>
        <v>6.6436130933239051E-2</v>
      </c>
      <c r="Z37" s="67">
        <f t="shared" si="20"/>
        <v>5.6301272561326652</v>
      </c>
      <c r="AA37" s="67">
        <f t="shared" si="20"/>
        <v>1.7040504840023087</v>
      </c>
      <c r="AB37" s="67">
        <f t="shared" si="20"/>
        <v>1.1859101341874565</v>
      </c>
      <c r="AC37" s="67">
        <f t="shared" si="20"/>
        <v>4.260436166999451</v>
      </c>
      <c r="AD37" s="15">
        <f t="shared" si="20"/>
        <v>0.17496456186005266</v>
      </c>
      <c r="AE37" s="66"/>
      <c r="AF37" s="83"/>
      <c r="AG37" s="80" t="s">
        <v>157</v>
      </c>
      <c r="AH37" s="34">
        <f>AVERAGE(AH35:AH36)</f>
        <v>12</v>
      </c>
      <c r="AI37" s="34">
        <f t="shared" ref="AI37:AX37" si="21">AVERAGE(AI35:AI36)</f>
        <v>16.5</v>
      </c>
      <c r="AJ37" s="34">
        <f t="shared" si="21"/>
        <v>6</v>
      </c>
      <c r="AK37" s="34">
        <f t="shared" si="21"/>
        <v>71.5</v>
      </c>
      <c r="AL37" s="34">
        <f t="shared" si="21"/>
        <v>311</v>
      </c>
      <c r="AM37" s="34">
        <f t="shared" si="21"/>
        <v>20</v>
      </c>
      <c r="AN37" s="34">
        <f t="shared" si="21"/>
        <v>861.5</v>
      </c>
      <c r="AO37" s="34">
        <f t="shared" si="21"/>
        <v>137</v>
      </c>
      <c r="AP37" s="34">
        <f t="shared" si="21"/>
        <v>10</v>
      </c>
      <c r="AQ37" s="34">
        <f t="shared" si="21"/>
        <v>5.9499999999999993</v>
      </c>
      <c r="AR37" s="34">
        <f t="shared" si="21"/>
        <v>21</v>
      </c>
      <c r="AS37" s="34">
        <f t="shared" si="21"/>
        <v>19.5</v>
      </c>
      <c r="AT37" s="34">
        <f t="shared" si="21"/>
        <v>50.5</v>
      </c>
      <c r="AU37" s="34">
        <f t="shared" si="21"/>
        <v>4.5</v>
      </c>
      <c r="AV37" s="34">
        <f t="shared" si="21"/>
        <v>17</v>
      </c>
      <c r="AW37" s="34">
        <f t="shared" si="21"/>
        <v>48</v>
      </c>
      <c r="AX37" s="34">
        <f t="shared" si="21"/>
        <v>4.5</v>
      </c>
      <c r="AY37" s="13" t="s">
        <v>169</v>
      </c>
      <c r="AZ37" s="149" t="s">
        <v>169</v>
      </c>
      <c r="BA37" s="86"/>
    </row>
    <row r="38" spans="1:53" s="62" customFormat="1" ht="13.5" thickBot="1" x14ac:dyDescent="0.3">
      <c r="A38" s="65"/>
      <c r="B38" s="65"/>
      <c r="C38" s="44"/>
      <c r="E38" s="35"/>
      <c r="F38" s="13"/>
      <c r="G38" s="6"/>
      <c r="H38" s="67"/>
      <c r="I38" s="67"/>
      <c r="J38" s="15"/>
      <c r="K38" s="67"/>
      <c r="L38" s="15"/>
      <c r="M38" s="67"/>
      <c r="N38" s="95"/>
      <c r="O38" s="92"/>
      <c r="P38" s="95"/>
      <c r="Q38" s="16" t="s">
        <v>158</v>
      </c>
      <c r="R38" s="16">
        <f>STDEV(R35:R36)</f>
        <v>1.0748023074035495</v>
      </c>
      <c r="S38" s="67"/>
      <c r="T38" s="17" t="s">
        <v>158</v>
      </c>
      <c r="U38" s="67">
        <f t="shared" ref="U38:AD38" si="22">STDEV(U35:U36)</f>
        <v>2.1912681035039343</v>
      </c>
      <c r="V38" s="67">
        <f t="shared" si="22"/>
        <v>0.38065571725980835</v>
      </c>
      <c r="W38" s="15">
        <f t="shared" si="22"/>
        <v>0.10175489632068654</v>
      </c>
      <c r="X38" s="67">
        <f t="shared" si="22"/>
        <v>0.44108128136743646</v>
      </c>
      <c r="Y38" s="15">
        <f t="shared" si="22"/>
        <v>2.2640163653314341E-2</v>
      </c>
      <c r="Z38" s="67">
        <f t="shared" si="22"/>
        <v>0.88778272009779813</v>
      </c>
      <c r="AA38" s="67">
        <f t="shared" si="22"/>
        <v>1.3829594275299366</v>
      </c>
      <c r="AB38" s="67">
        <f t="shared" si="22"/>
        <v>2.2628836661243431E-2</v>
      </c>
      <c r="AC38" s="67">
        <f t="shared" si="22"/>
        <v>0.32184291422649647</v>
      </c>
      <c r="AD38" s="15">
        <f t="shared" si="22"/>
        <v>3.4919409359833189E-2</v>
      </c>
      <c r="AE38" s="66"/>
      <c r="AF38" s="83"/>
      <c r="AG38" s="16" t="s">
        <v>158</v>
      </c>
      <c r="AH38" s="34">
        <f>STDEV(AH35:AH36)</f>
        <v>8.4852813742385695</v>
      </c>
      <c r="AI38" s="34">
        <f t="shared" ref="AI38:AX38" si="23">STDEV(AI35:AI36)</f>
        <v>14.849242404917497</v>
      </c>
      <c r="AJ38" s="34">
        <f t="shared" si="23"/>
        <v>2.8284271247461903</v>
      </c>
      <c r="AK38" s="34">
        <f t="shared" si="23"/>
        <v>19.091883092036785</v>
      </c>
      <c r="AL38" s="34">
        <f t="shared" si="23"/>
        <v>18.384776310850235</v>
      </c>
      <c r="AM38" s="34">
        <f t="shared" si="23"/>
        <v>0</v>
      </c>
      <c r="AN38" s="34">
        <f t="shared" si="23"/>
        <v>188.79751057680818</v>
      </c>
      <c r="AO38" s="34">
        <f t="shared" si="23"/>
        <v>11.313708498984761</v>
      </c>
      <c r="AP38" s="34">
        <f t="shared" si="23"/>
        <v>0</v>
      </c>
      <c r="AQ38" s="34">
        <f t="shared" si="23"/>
        <v>0.4949747468305834</v>
      </c>
      <c r="AR38" s="34">
        <f t="shared" si="23"/>
        <v>1.4142135623730951</v>
      </c>
      <c r="AS38" s="34">
        <f t="shared" si="23"/>
        <v>4.9497474683058327</v>
      </c>
      <c r="AT38" s="34">
        <f t="shared" si="23"/>
        <v>7.7781745930520225</v>
      </c>
      <c r="AU38" s="34">
        <f t="shared" si="23"/>
        <v>4.9497474683058327</v>
      </c>
      <c r="AV38" s="34">
        <f t="shared" si="23"/>
        <v>5.6568542494923806</v>
      </c>
      <c r="AW38" s="34">
        <f t="shared" si="23"/>
        <v>2.8284271247461903</v>
      </c>
      <c r="AX38" s="34">
        <f t="shared" si="23"/>
        <v>0.70710678118654757</v>
      </c>
      <c r="AY38" s="13" t="s">
        <v>169</v>
      </c>
      <c r="AZ38" s="152" t="s">
        <v>169</v>
      </c>
      <c r="BA38" s="86"/>
    </row>
    <row r="39" spans="1:53" x14ac:dyDescent="0.25">
      <c r="A39" s="101"/>
      <c r="B39" s="101"/>
      <c r="C39" s="127"/>
      <c r="D39" s="103"/>
      <c r="E39" s="111"/>
      <c r="F39" s="128"/>
      <c r="G39" s="104"/>
      <c r="H39" s="115"/>
      <c r="I39" s="115"/>
      <c r="J39" s="123"/>
      <c r="K39" s="115"/>
      <c r="L39" s="123"/>
      <c r="M39" s="115"/>
      <c r="N39" s="115"/>
      <c r="O39" s="101"/>
      <c r="P39" s="115"/>
      <c r="Q39" s="105"/>
      <c r="R39" s="115"/>
      <c r="S39" s="101"/>
      <c r="T39" s="106"/>
      <c r="U39" s="115"/>
      <c r="V39" s="115"/>
      <c r="W39" s="115"/>
      <c r="X39" s="115"/>
      <c r="Y39" s="115"/>
      <c r="Z39" s="115"/>
      <c r="AA39" s="115"/>
      <c r="AB39" s="115"/>
      <c r="AC39" s="115"/>
      <c r="AD39" s="115"/>
      <c r="AE39" s="101"/>
      <c r="AF39" s="101"/>
      <c r="AG39" s="101"/>
      <c r="AH39" s="107"/>
      <c r="AI39" s="107"/>
      <c r="AJ39" s="107"/>
      <c r="AK39" s="107"/>
      <c r="AL39" s="107"/>
      <c r="AM39" s="107"/>
      <c r="AN39" s="107"/>
      <c r="AO39" s="107"/>
      <c r="AP39" s="107"/>
      <c r="AQ39" s="108"/>
      <c r="AR39" s="125"/>
      <c r="AS39" s="125"/>
      <c r="AT39" s="125"/>
      <c r="AU39" s="125"/>
      <c r="AV39" s="125"/>
      <c r="AW39" s="125"/>
      <c r="AX39" s="125"/>
      <c r="AY39" s="100"/>
      <c r="AZ39" s="148"/>
      <c r="BA39" s="86"/>
    </row>
    <row r="40" spans="1:53" ht="26.25" thickBot="1" x14ac:dyDescent="0.3">
      <c r="A40" s="27" t="s">
        <v>52</v>
      </c>
      <c r="B40" s="27" t="s">
        <v>51</v>
      </c>
      <c r="C40" s="11" t="s">
        <v>50</v>
      </c>
      <c r="E40" s="46" t="s">
        <v>96</v>
      </c>
      <c r="F40" s="13" t="s">
        <v>49</v>
      </c>
      <c r="G40" s="6"/>
      <c r="H40" s="31">
        <v>61.45</v>
      </c>
      <c r="I40" s="31">
        <v>17.79</v>
      </c>
      <c r="J40" s="15">
        <v>0.753</v>
      </c>
      <c r="K40" s="31">
        <v>4.4749999999999996</v>
      </c>
      <c r="L40" s="15">
        <v>8.6999999999999994E-2</v>
      </c>
      <c r="M40" s="31">
        <v>6.72</v>
      </c>
      <c r="N40" s="31">
        <v>2.58</v>
      </c>
      <c r="O40" s="31">
        <v>1.47</v>
      </c>
      <c r="P40" s="31">
        <v>4.24</v>
      </c>
      <c r="Q40" s="15">
        <v>0.32200000000000001</v>
      </c>
      <c r="R40" s="31">
        <f>SUM(H40:Q40)</f>
        <v>99.887</v>
      </c>
      <c r="S40" s="52"/>
      <c r="T40" s="158"/>
      <c r="U40" s="23">
        <v>61.519517054271326</v>
      </c>
      <c r="V40" s="23">
        <v>17.810125441749175</v>
      </c>
      <c r="W40" s="24">
        <v>0.75385185259343057</v>
      </c>
      <c r="X40" s="23">
        <v>4.4800624705917684</v>
      </c>
      <c r="Y40" s="24">
        <v>8.709842121597404E-2</v>
      </c>
      <c r="Z40" s="23">
        <v>6.7276021904752366</v>
      </c>
      <c r="AA40" s="23">
        <v>2.5829186981288856</v>
      </c>
      <c r="AB40" s="23">
        <v>1.4716629791664582</v>
      </c>
      <c r="AC40" s="23">
        <v>4.2447966201808045</v>
      </c>
      <c r="AD40" s="24">
        <v>0.32236427162693848</v>
      </c>
      <c r="AE40" s="23">
        <f>SUM(U40:AD40)</f>
        <v>100</v>
      </c>
      <c r="AF40" s="83"/>
      <c r="AG40" s="83"/>
      <c r="AH40" s="20">
        <v>17</v>
      </c>
      <c r="AI40" s="20">
        <v>19</v>
      </c>
      <c r="AJ40" s="20">
        <v>12</v>
      </c>
      <c r="AK40" s="20">
        <v>107</v>
      </c>
      <c r="AL40" s="20">
        <v>425</v>
      </c>
      <c r="AM40" s="20">
        <v>21</v>
      </c>
      <c r="AN40" s="20">
        <v>1337</v>
      </c>
      <c r="AO40" s="20">
        <v>168</v>
      </c>
      <c r="AP40" s="20">
        <v>13</v>
      </c>
      <c r="AQ40" s="21">
        <v>5.0999999999999996</v>
      </c>
      <c r="AR40" s="20">
        <v>20</v>
      </c>
      <c r="AS40" s="20">
        <v>20</v>
      </c>
      <c r="AT40" s="20">
        <v>73</v>
      </c>
      <c r="AU40" s="20">
        <v>5</v>
      </c>
      <c r="AV40" s="20">
        <v>18</v>
      </c>
      <c r="AW40" s="20">
        <v>79</v>
      </c>
      <c r="AX40" s="20">
        <v>5</v>
      </c>
      <c r="AY40" s="13" t="s">
        <v>169</v>
      </c>
      <c r="AZ40" s="152" t="s">
        <v>169</v>
      </c>
      <c r="BA40" s="86"/>
    </row>
    <row r="41" spans="1:53" s="62" customFormat="1" x14ac:dyDescent="0.25">
      <c r="A41" s="100"/>
      <c r="B41" s="100"/>
      <c r="C41" s="119"/>
      <c r="D41" s="103"/>
      <c r="E41" s="128"/>
      <c r="F41" s="128"/>
      <c r="G41" s="104"/>
      <c r="H41" s="115"/>
      <c r="I41" s="115"/>
      <c r="J41" s="123"/>
      <c r="K41" s="115"/>
      <c r="L41" s="123"/>
      <c r="M41" s="115"/>
      <c r="N41" s="115"/>
      <c r="O41" s="115"/>
      <c r="P41" s="115"/>
      <c r="Q41" s="123"/>
      <c r="R41" s="115"/>
      <c r="S41" s="101"/>
      <c r="T41" s="130"/>
      <c r="U41" s="115"/>
      <c r="V41" s="115"/>
      <c r="W41" s="123"/>
      <c r="X41" s="115"/>
      <c r="Y41" s="123"/>
      <c r="Z41" s="115"/>
      <c r="AA41" s="115"/>
      <c r="AB41" s="115"/>
      <c r="AC41" s="115"/>
      <c r="AD41" s="123"/>
      <c r="AE41" s="115"/>
      <c r="AF41" s="101"/>
      <c r="AG41" s="101"/>
      <c r="AH41" s="125"/>
      <c r="AI41" s="125"/>
      <c r="AJ41" s="125"/>
      <c r="AK41" s="125"/>
      <c r="AL41" s="125"/>
      <c r="AM41" s="125"/>
      <c r="AN41" s="125"/>
      <c r="AO41" s="125"/>
      <c r="AP41" s="125"/>
      <c r="AQ41" s="108"/>
      <c r="AR41" s="125"/>
      <c r="AS41" s="125"/>
      <c r="AT41" s="125"/>
      <c r="AU41" s="125"/>
      <c r="AV41" s="125"/>
      <c r="AW41" s="125"/>
      <c r="AX41" s="125"/>
      <c r="AY41" s="100"/>
      <c r="AZ41" s="148"/>
      <c r="BA41" s="86"/>
    </row>
    <row r="42" spans="1:53" ht="26.25" thickBot="1" x14ac:dyDescent="0.3">
      <c r="A42" s="3">
        <v>97</v>
      </c>
      <c r="B42" s="3" t="s">
        <v>53</v>
      </c>
      <c r="C42" s="11" t="s">
        <v>50</v>
      </c>
      <c r="E42" s="12" t="s">
        <v>97</v>
      </c>
      <c r="F42" s="13" t="s">
        <v>49</v>
      </c>
      <c r="G42" s="6"/>
      <c r="H42" s="31">
        <v>64.62</v>
      </c>
      <c r="I42" s="31">
        <v>16.91</v>
      </c>
      <c r="J42" s="15">
        <v>0.57299999999999995</v>
      </c>
      <c r="K42" s="31">
        <v>4.0309999999999997</v>
      </c>
      <c r="L42" s="15">
        <v>8.5000000000000006E-2</v>
      </c>
      <c r="M42" s="31">
        <v>5.0199999999999996</v>
      </c>
      <c r="N42" s="31">
        <v>2.21</v>
      </c>
      <c r="O42" s="31">
        <v>1.28</v>
      </c>
      <c r="P42" s="31">
        <v>4.21</v>
      </c>
      <c r="Q42" s="15">
        <v>0.154</v>
      </c>
      <c r="R42" s="31">
        <f>SUM(H42:Q42)</f>
        <v>99.092999999999975</v>
      </c>
      <c r="S42" s="52"/>
      <c r="T42" s="158"/>
      <c r="U42" s="23">
        <v>65.211468014895118</v>
      </c>
      <c r="V42" s="23">
        <v>17.064777532217214</v>
      </c>
      <c r="W42" s="24">
        <v>0.57824467924071343</v>
      </c>
      <c r="X42" s="23">
        <v>4.0678958150424354</v>
      </c>
      <c r="Y42" s="24">
        <v>8.5778006519128522E-2</v>
      </c>
      <c r="Z42" s="23">
        <v>5.0659481497179426</v>
      </c>
      <c r="AA42" s="23">
        <v>2.2302281694973414</v>
      </c>
      <c r="AB42" s="23">
        <v>1.2917158628762881</v>
      </c>
      <c r="AC42" s="23">
        <v>4.2485342052415422</v>
      </c>
      <c r="AD42" s="24">
        <v>0.15540956475230344</v>
      </c>
      <c r="AE42" s="23">
        <f>SUM(U42:AD42)</f>
        <v>100.00000000000001</v>
      </c>
      <c r="AF42" s="83"/>
      <c r="AG42" s="83"/>
      <c r="AH42" s="20">
        <v>17</v>
      </c>
      <c r="AI42" s="20">
        <v>17</v>
      </c>
      <c r="AJ42" s="20">
        <v>16</v>
      </c>
      <c r="AK42" s="20">
        <v>79</v>
      </c>
      <c r="AL42" s="20">
        <v>312</v>
      </c>
      <c r="AM42" s="20">
        <v>25</v>
      </c>
      <c r="AN42" s="20">
        <v>605</v>
      </c>
      <c r="AO42" s="20">
        <v>142</v>
      </c>
      <c r="AP42" s="20">
        <v>14</v>
      </c>
      <c r="AQ42" s="21">
        <v>7.7</v>
      </c>
      <c r="AR42" s="20">
        <v>19</v>
      </c>
      <c r="AS42" s="20">
        <v>25</v>
      </c>
      <c r="AT42" s="20">
        <v>59</v>
      </c>
      <c r="AU42" s="20">
        <v>7</v>
      </c>
      <c r="AV42" s="20">
        <v>16</v>
      </c>
      <c r="AW42" s="20">
        <v>44</v>
      </c>
      <c r="AX42" s="20">
        <v>2</v>
      </c>
      <c r="AY42" s="13" t="s">
        <v>169</v>
      </c>
      <c r="AZ42" s="152" t="s">
        <v>169</v>
      </c>
      <c r="BA42" s="86"/>
    </row>
    <row r="43" spans="1:53" s="62" customFormat="1" x14ac:dyDescent="0.25">
      <c r="A43" s="109"/>
      <c r="B43" s="109"/>
      <c r="C43" s="119"/>
      <c r="D43" s="103"/>
      <c r="E43" s="120"/>
      <c r="F43" s="128"/>
      <c r="G43" s="104"/>
      <c r="H43" s="115"/>
      <c r="I43" s="115"/>
      <c r="J43" s="123"/>
      <c r="K43" s="115"/>
      <c r="L43" s="123"/>
      <c r="M43" s="115"/>
      <c r="N43" s="115"/>
      <c r="O43" s="115"/>
      <c r="P43" s="115"/>
      <c r="Q43" s="123"/>
      <c r="R43" s="115"/>
      <c r="S43" s="101"/>
      <c r="T43" s="130"/>
      <c r="U43" s="115"/>
      <c r="V43" s="115"/>
      <c r="W43" s="123"/>
      <c r="X43" s="115"/>
      <c r="Y43" s="123"/>
      <c r="Z43" s="115"/>
      <c r="AA43" s="115"/>
      <c r="AB43" s="115"/>
      <c r="AC43" s="115"/>
      <c r="AD43" s="123"/>
      <c r="AE43" s="115"/>
      <c r="AF43" s="101"/>
      <c r="AG43" s="101"/>
      <c r="AH43" s="125"/>
      <c r="AI43" s="125"/>
      <c r="AJ43" s="125"/>
      <c r="AK43" s="125"/>
      <c r="AL43" s="125"/>
      <c r="AM43" s="125"/>
      <c r="AN43" s="125"/>
      <c r="AO43" s="125"/>
      <c r="AP43" s="125"/>
      <c r="AQ43" s="108"/>
      <c r="AR43" s="125"/>
      <c r="AS43" s="125"/>
      <c r="AT43" s="125"/>
      <c r="AU43" s="125"/>
      <c r="AV43" s="125"/>
      <c r="AW43" s="125"/>
      <c r="AX43" s="125"/>
      <c r="AY43" s="100"/>
      <c r="AZ43" s="148"/>
      <c r="BA43" s="86"/>
    </row>
    <row r="44" spans="1:53" ht="26.25" thickBot="1" x14ac:dyDescent="0.3">
      <c r="A44" s="3">
        <v>100</v>
      </c>
      <c r="B44" s="3" t="s">
        <v>54</v>
      </c>
      <c r="C44" s="11" t="s">
        <v>50</v>
      </c>
      <c r="E44" s="12" t="s">
        <v>98</v>
      </c>
      <c r="F44" s="13" t="s">
        <v>49</v>
      </c>
      <c r="G44" s="6"/>
      <c r="H44" s="31">
        <v>64.84</v>
      </c>
      <c r="I44" s="31">
        <v>17.53</v>
      </c>
      <c r="J44" s="15">
        <v>0.53300000000000003</v>
      </c>
      <c r="K44" s="31">
        <v>3.7639999999999998</v>
      </c>
      <c r="L44" s="15">
        <v>7.1999999999999995E-2</v>
      </c>
      <c r="M44" s="31">
        <v>5.24</v>
      </c>
      <c r="N44" s="31">
        <v>1.87</v>
      </c>
      <c r="O44" s="31">
        <v>1.35</v>
      </c>
      <c r="P44" s="31">
        <v>4.32</v>
      </c>
      <c r="Q44" s="15">
        <v>0.16600000000000001</v>
      </c>
      <c r="R44" s="31">
        <f>SUM(H44:Q44)</f>
        <v>99.685000000000002</v>
      </c>
      <c r="S44" s="52"/>
      <c r="T44" s="158"/>
      <c r="U44" s="23">
        <v>65.044891407934998</v>
      </c>
      <c r="V44" s="23">
        <v>17.585393991071875</v>
      </c>
      <c r="W44" s="24">
        <v>0.53468425540452424</v>
      </c>
      <c r="X44" s="23">
        <v>3.7758940663088727</v>
      </c>
      <c r="Y44" s="24">
        <v>7.2227516677534229E-2</v>
      </c>
      <c r="Z44" s="23">
        <v>5.2565581581983247</v>
      </c>
      <c r="AA44" s="23">
        <v>1.8759091137081807</v>
      </c>
      <c r="AB44" s="23">
        <v>1.3542659377037669</v>
      </c>
      <c r="AC44" s="23">
        <v>4.3336510006520541</v>
      </c>
      <c r="AD44" s="24">
        <v>0.1665245523398706</v>
      </c>
      <c r="AE44" s="23">
        <f>SUM(U44:AD44)</f>
        <v>100.00000000000001</v>
      </c>
      <c r="AF44" s="83"/>
      <c r="AG44" s="83"/>
      <c r="AH44" s="20">
        <v>13</v>
      </c>
      <c r="AI44" s="20">
        <v>16</v>
      </c>
      <c r="AJ44" s="20">
        <v>9</v>
      </c>
      <c r="AK44" s="20">
        <v>57</v>
      </c>
      <c r="AL44" s="20">
        <v>379</v>
      </c>
      <c r="AM44" s="20">
        <v>27</v>
      </c>
      <c r="AN44" s="20">
        <v>633</v>
      </c>
      <c r="AO44" s="20">
        <v>125</v>
      </c>
      <c r="AP44" s="20">
        <v>10</v>
      </c>
      <c r="AQ44" s="21">
        <v>7.5</v>
      </c>
      <c r="AR44" s="20">
        <v>18</v>
      </c>
      <c r="AS44" s="20">
        <v>17</v>
      </c>
      <c r="AT44" s="20">
        <v>40</v>
      </c>
      <c r="AU44" s="20">
        <v>7</v>
      </c>
      <c r="AV44" s="20">
        <v>14</v>
      </c>
      <c r="AW44" s="20">
        <v>33</v>
      </c>
      <c r="AX44" s="20">
        <v>3</v>
      </c>
      <c r="AY44" s="13" t="s">
        <v>169</v>
      </c>
      <c r="AZ44" s="152" t="s">
        <v>169</v>
      </c>
      <c r="BA44" s="86"/>
    </row>
    <row r="45" spans="1:53" s="62" customFormat="1" x14ac:dyDescent="0.25">
      <c r="A45" s="109"/>
      <c r="B45" s="109"/>
      <c r="C45" s="119"/>
      <c r="D45" s="103"/>
      <c r="E45" s="120"/>
      <c r="F45" s="128"/>
      <c r="G45" s="104"/>
      <c r="H45" s="115"/>
      <c r="I45" s="115"/>
      <c r="J45" s="123"/>
      <c r="K45" s="115"/>
      <c r="L45" s="123"/>
      <c r="M45" s="115"/>
      <c r="N45" s="115"/>
      <c r="O45" s="115"/>
      <c r="P45" s="115"/>
      <c r="Q45" s="123"/>
      <c r="R45" s="115"/>
      <c r="S45" s="101"/>
      <c r="T45" s="130"/>
      <c r="U45" s="115"/>
      <c r="V45" s="115"/>
      <c r="W45" s="123"/>
      <c r="X45" s="115"/>
      <c r="Y45" s="123"/>
      <c r="Z45" s="115"/>
      <c r="AA45" s="115"/>
      <c r="AB45" s="115"/>
      <c r="AC45" s="115"/>
      <c r="AD45" s="123"/>
      <c r="AE45" s="115"/>
      <c r="AF45" s="101"/>
      <c r="AG45" s="101"/>
      <c r="AH45" s="125"/>
      <c r="AI45" s="125"/>
      <c r="AJ45" s="125"/>
      <c r="AK45" s="125"/>
      <c r="AL45" s="125"/>
      <c r="AM45" s="125"/>
      <c r="AN45" s="125"/>
      <c r="AO45" s="125"/>
      <c r="AP45" s="125"/>
      <c r="AQ45" s="108"/>
      <c r="AR45" s="125"/>
      <c r="AS45" s="125"/>
      <c r="AT45" s="125"/>
      <c r="AU45" s="125"/>
      <c r="AV45" s="125"/>
      <c r="AW45" s="125"/>
      <c r="AX45" s="125"/>
      <c r="AY45" s="100"/>
      <c r="AZ45" s="148"/>
      <c r="BA45" s="86"/>
    </row>
    <row r="46" spans="1:53" ht="26.25" thickBot="1" x14ac:dyDescent="0.3">
      <c r="A46" s="3">
        <v>154</v>
      </c>
      <c r="B46" s="3" t="s">
        <v>55</v>
      </c>
      <c r="C46" s="11" t="s">
        <v>50</v>
      </c>
      <c r="E46" s="12" t="s">
        <v>99</v>
      </c>
      <c r="F46" s="19" t="s">
        <v>36</v>
      </c>
      <c r="G46" s="6"/>
      <c r="H46" s="31">
        <v>65.089060000000003</v>
      </c>
      <c r="I46" s="31">
        <v>16.664709999999999</v>
      </c>
      <c r="J46" s="15">
        <v>0.51876</v>
      </c>
      <c r="K46" s="31">
        <v>3.47736</v>
      </c>
      <c r="L46" s="15">
        <v>5.8640000000000005E-2</v>
      </c>
      <c r="M46" s="31">
        <v>4.9510200000000006</v>
      </c>
      <c r="N46" s="31">
        <v>2.06534</v>
      </c>
      <c r="O46" s="31">
        <v>1.48681</v>
      </c>
      <c r="P46" s="31">
        <v>4.0747499999999999</v>
      </c>
      <c r="Q46" s="15">
        <v>0.13834000000000002</v>
      </c>
      <c r="R46" s="31">
        <f>SUM(H46:Q46)</f>
        <v>98.52479000000001</v>
      </c>
      <c r="S46" s="19"/>
      <c r="T46" s="158"/>
      <c r="U46" s="23">
        <v>66.063637385068262</v>
      </c>
      <c r="V46" s="23">
        <v>16.914230418557604</v>
      </c>
      <c r="W46" s="24">
        <v>0.52652738463081217</v>
      </c>
      <c r="X46" s="23">
        <v>3.5294264519619887</v>
      </c>
      <c r="Y46" s="24">
        <v>5.9518015719698572E-2</v>
      </c>
      <c r="Z46" s="23">
        <v>5.0251515380037866</v>
      </c>
      <c r="AA46" s="23">
        <v>2.0962643005887149</v>
      </c>
      <c r="AB46" s="23">
        <v>1.5090719807674797</v>
      </c>
      <c r="AC46" s="23">
        <v>4.1357611622415025</v>
      </c>
      <c r="AD46" s="24">
        <v>0.14041136246014838</v>
      </c>
      <c r="AE46" s="38">
        <v>100</v>
      </c>
      <c r="AF46" s="80"/>
      <c r="AG46" s="83"/>
      <c r="AH46" s="20">
        <v>27.3</v>
      </c>
      <c r="AI46" s="20">
        <v>28.3</v>
      </c>
      <c r="AJ46" s="20">
        <v>10.1</v>
      </c>
      <c r="AK46" s="20">
        <v>66.7</v>
      </c>
      <c r="AL46" s="20">
        <v>342.1</v>
      </c>
      <c r="AM46" s="20">
        <v>26.3</v>
      </c>
      <c r="AN46" s="20">
        <v>621.5</v>
      </c>
      <c r="AO46" s="20">
        <v>129.69999999999999</v>
      </c>
      <c r="AP46" s="20">
        <v>9</v>
      </c>
      <c r="AQ46" s="21">
        <v>6.2</v>
      </c>
      <c r="AR46" s="20">
        <v>19.100000000000001</v>
      </c>
      <c r="AS46" s="20">
        <v>26.6</v>
      </c>
      <c r="AT46" s="20">
        <v>59.4</v>
      </c>
      <c r="AU46" s="20">
        <v>9.9</v>
      </c>
      <c r="AV46" s="20">
        <v>15.3</v>
      </c>
      <c r="AW46" s="20">
        <v>28.8</v>
      </c>
      <c r="AX46" s="20">
        <v>4.0999999999999996</v>
      </c>
      <c r="AY46" s="20">
        <v>12.9</v>
      </c>
      <c r="AZ46" s="152" t="s">
        <v>169</v>
      </c>
      <c r="BA46" s="86"/>
    </row>
    <row r="47" spans="1:53" s="62" customFormat="1" x14ac:dyDescent="0.25">
      <c r="A47" s="109"/>
      <c r="B47" s="109"/>
      <c r="C47" s="119"/>
      <c r="D47" s="103"/>
      <c r="E47" s="120"/>
      <c r="F47" s="128"/>
      <c r="G47" s="104"/>
      <c r="H47" s="115"/>
      <c r="I47" s="115"/>
      <c r="J47" s="123"/>
      <c r="K47" s="115"/>
      <c r="L47" s="123"/>
      <c r="M47" s="115"/>
      <c r="N47" s="115"/>
      <c r="O47" s="115"/>
      <c r="P47" s="115"/>
      <c r="Q47" s="123"/>
      <c r="R47" s="115"/>
      <c r="S47" s="101"/>
      <c r="T47" s="130"/>
      <c r="U47" s="115"/>
      <c r="V47" s="115"/>
      <c r="W47" s="123"/>
      <c r="X47" s="115"/>
      <c r="Y47" s="123"/>
      <c r="Z47" s="115"/>
      <c r="AA47" s="115"/>
      <c r="AB47" s="115"/>
      <c r="AC47" s="115"/>
      <c r="AD47" s="123"/>
      <c r="AE47" s="115"/>
      <c r="AF47" s="101"/>
      <c r="AG47" s="101"/>
      <c r="AH47" s="125"/>
      <c r="AI47" s="125"/>
      <c r="AJ47" s="125"/>
      <c r="AK47" s="125"/>
      <c r="AL47" s="125"/>
      <c r="AM47" s="125"/>
      <c r="AN47" s="125"/>
      <c r="AO47" s="125"/>
      <c r="AP47" s="125"/>
      <c r="AQ47" s="108"/>
      <c r="AR47" s="125"/>
      <c r="AS47" s="125"/>
      <c r="AT47" s="125"/>
      <c r="AU47" s="125"/>
      <c r="AV47" s="125"/>
      <c r="AW47" s="125"/>
      <c r="AX47" s="125"/>
      <c r="AY47" s="100"/>
      <c r="AZ47" s="148"/>
      <c r="BA47" s="86"/>
    </row>
    <row r="48" spans="1:53" ht="26.25" thickBot="1" x14ac:dyDescent="0.3">
      <c r="A48" s="3">
        <v>156</v>
      </c>
      <c r="B48" s="3" t="s">
        <v>56</v>
      </c>
      <c r="C48" s="11" t="s">
        <v>50</v>
      </c>
      <c r="E48" s="12" t="s">
        <v>100</v>
      </c>
      <c r="F48" s="19" t="s">
        <v>36</v>
      </c>
      <c r="G48" s="6"/>
      <c r="H48" s="31">
        <v>65.898669999999996</v>
      </c>
      <c r="I48" s="31">
        <v>16.083319999999997</v>
      </c>
      <c r="J48" s="15">
        <v>0.46880000000000005</v>
      </c>
      <c r="K48" s="31">
        <v>3.17089</v>
      </c>
      <c r="L48" s="15">
        <v>5.7950000000000002E-2</v>
      </c>
      <c r="M48" s="31">
        <v>4.2330800000000002</v>
      </c>
      <c r="N48" s="31">
        <v>1.7550999999999999</v>
      </c>
      <c r="O48" s="31">
        <v>1.6961100000000002</v>
      </c>
      <c r="P48" s="31">
        <v>3.6046100000000001</v>
      </c>
      <c r="Q48" s="15">
        <v>0.11307</v>
      </c>
      <c r="R48" s="31">
        <f>SUM(H48:Q48)</f>
        <v>97.081599999999995</v>
      </c>
      <c r="S48" s="19"/>
      <c r="T48" s="158"/>
      <c r="U48" s="81">
        <v>67.879670297976119</v>
      </c>
      <c r="V48" s="81">
        <v>16.566805656272656</v>
      </c>
      <c r="W48" s="15">
        <v>0.48289274177599051</v>
      </c>
      <c r="X48" s="81">
        <v>3.2662111048849622</v>
      </c>
      <c r="Y48" s="15">
        <v>5.9692052870986875E-2</v>
      </c>
      <c r="Z48" s="81">
        <v>4.3603319269562917</v>
      </c>
      <c r="AA48" s="81">
        <v>1.8078606038631417</v>
      </c>
      <c r="AB48" s="81">
        <v>1.7470972872305359</v>
      </c>
      <c r="AC48" s="81">
        <v>3.7129692959324938</v>
      </c>
      <c r="AD48" s="15">
        <v>0.11646903223679873</v>
      </c>
      <c r="AE48" s="16">
        <v>100</v>
      </c>
      <c r="AF48" s="80"/>
      <c r="AG48" s="83"/>
      <c r="AH48" s="20">
        <v>22.1</v>
      </c>
      <c r="AI48" s="20">
        <v>25</v>
      </c>
      <c r="AJ48" s="20">
        <v>9.3000000000000007</v>
      </c>
      <c r="AK48" s="20">
        <v>62.6</v>
      </c>
      <c r="AL48" s="20">
        <v>414.6</v>
      </c>
      <c r="AM48" s="20">
        <v>37.6</v>
      </c>
      <c r="AN48" s="20">
        <v>519.1</v>
      </c>
      <c r="AO48" s="20">
        <v>124.7</v>
      </c>
      <c r="AP48" s="20">
        <v>8.6</v>
      </c>
      <c r="AQ48" s="21">
        <v>5.7</v>
      </c>
      <c r="AR48" s="20">
        <v>18.7</v>
      </c>
      <c r="AS48" s="20">
        <v>58.2</v>
      </c>
      <c r="AT48" s="20">
        <v>45.6</v>
      </c>
      <c r="AU48" s="20">
        <v>6.3</v>
      </c>
      <c r="AV48" s="20">
        <v>13.7</v>
      </c>
      <c r="AW48" s="20">
        <v>31.3</v>
      </c>
      <c r="AX48" s="20">
        <v>4.7</v>
      </c>
      <c r="AY48" s="20">
        <v>14.8</v>
      </c>
      <c r="AZ48" s="152" t="s">
        <v>169</v>
      </c>
      <c r="BA48" s="86"/>
    </row>
    <row r="49" spans="1:53" x14ac:dyDescent="0.25">
      <c r="A49" s="109"/>
      <c r="B49" s="109"/>
      <c r="C49" s="119"/>
      <c r="D49" s="103"/>
      <c r="E49" s="120"/>
      <c r="F49" s="128"/>
      <c r="G49" s="104"/>
      <c r="H49" s="115"/>
      <c r="I49" s="115"/>
      <c r="J49" s="123"/>
      <c r="K49" s="115"/>
      <c r="L49" s="123"/>
      <c r="M49" s="115"/>
      <c r="N49" s="115"/>
      <c r="O49" s="115"/>
      <c r="P49" s="115"/>
      <c r="Q49" s="123"/>
      <c r="R49" s="115"/>
      <c r="S49" s="101"/>
      <c r="T49" s="130"/>
      <c r="U49" s="115"/>
      <c r="V49" s="115"/>
      <c r="W49" s="123"/>
      <c r="X49" s="115"/>
      <c r="Y49" s="123"/>
      <c r="Z49" s="115"/>
      <c r="AA49" s="115"/>
      <c r="AB49" s="115"/>
      <c r="AC49" s="115"/>
      <c r="AD49" s="123"/>
      <c r="AE49" s="115"/>
      <c r="AF49" s="101"/>
      <c r="AG49" s="101"/>
      <c r="AH49" s="125"/>
      <c r="AI49" s="125"/>
      <c r="AJ49" s="125"/>
      <c r="AK49" s="125"/>
      <c r="AL49" s="125"/>
      <c r="AM49" s="125"/>
      <c r="AN49" s="125"/>
      <c r="AO49" s="125"/>
      <c r="AP49" s="125"/>
      <c r="AQ49" s="108"/>
      <c r="AR49" s="125"/>
      <c r="AS49" s="125"/>
      <c r="AT49" s="125"/>
      <c r="AU49" s="125"/>
      <c r="AV49" s="125"/>
      <c r="AW49" s="125"/>
      <c r="AX49" s="125"/>
      <c r="AY49" s="100"/>
      <c r="AZ49" s="148"/>
      <c r="BA49" s="86"/>
    </row>
    <row r="50" spans="1:53" ht="25.5" x14ac:dyDescent="0.25">
      <c r="A50" s="3">
        <v>79</v>
      </c>
      <c r="B50" s="3" t="s">
        <v>57</v>
      </c>
      <c r="C50" s="11" t="s">
        <v>172</v>
      </c>
      <c r="E50" s="12" t="s">
        <v>101</v>
      </c>
      <c r="F50" s="13" t="s">
        <v>58</v>
      </c>
      <c r="G50" s="6"/>
      <c r="H50" s="31">
        <v>69.040000000000006</v>
      </c>
      <c r="I50" s="31">
        <v>12.26</v>
      </c>
      <c r="J50" s="15">
        <v>0.17699999999999999</v>
      </c>
      <c r="K50" s="31">
        <v>1.1499999999999999</v>
      </c>
      <c r="L50" s="15">
        <v>7.0000000000000001E-3</v>
      </c>
      <c r="M50" s="31">
        <v>1.3</v>
      </c>
      <c r="N50" s="31">
        <v>0.11</v>
      </c>
      <c r="O50" s="31">
        <v>3.88</v>
      </c>
      <c r="P50" s="31">
        <v>3.23</v>
      </c>
      <c r="Q50" s="15">
        <v>4.2999999999999997E-2</v>
      </c>
      <c r="R50" s="31">
        <f t="shared" ref="R50:R57" si="24">SUM(H50:Q50)</f>
        <v>91.197000000000031</v>
      </c>
      <c r="S50" s="52"/>
      <c r="T50" s="89"/>
      <c r="U50" s="81">
        <v>75.704244657170719</v>
      </c>
      <c r="V50" s="81">
        <v>13.443424674057256</v>
      </c>
      <c r="W50" s="15">
        <v>0.19408533175433396</v>
      </c>
      <c r="X50" s="81">
        <v>1.2610063927541471</v>
      </c>
      <c r="Y50" s="15">
        <v>7.675691086329592E-3</v>
      </c>
      <c r="Z50" s="81">
        <v>1.42548548746121</v>
      </c>
      <c r="AA50" s="81">
        <v>0.1206180027851793</v>
      </c>
      <c r="AB50" s="81">
        <v>4.2545259164226881</v>
      </c>
      <c r="AC50" s="81">
        <v>3.541783172692083</v>
      </c>
      <c r="AD50" s="15">
        <v>4.7150673816024634E-2</v>
      </c>
      <c r="AE50" s="81">
        <f t="shared" ref="AE50:AE55" si="25">SUM(U50:AD50)</f>
        <v>99.999999999999972</v>
      </c>
      <c r="AF50" s="83"/>
      <c r="AG50" s="80"/>
      <c r="AH50" s="20">
        <v>9</v>
      </c>
      <c r="AI50" s="20">
        <v>6</v>
      </c>
      <c r="AJ50" s="20">
        <v>1</v>
      </c>
      <c r="AK50" s="20">
        <v>12</v>
      </c>
      <c r="AL50" s="20">
        <v>795</v>
      </c>
      <c r="AM50" s="20">
        <v>136</v>
      </c>
      <c r="AN50" s="20">
        <v>118</v>
      </c>
      <c r="AO50" s="20">
        <v>116</v>
      </c>
      <c r="AP50" s="20">
        <v>14</v>
      </c>
      <c r="AQ50" s="21">
        <v>10</v>
      </c>
      <c r="AR50" s="20">
        <v>14</v>
      </c>
      <c r="AS50" s="20">
        <v>5</v>
      </c>
      <c r="AT50" s="20">
        <v>29</v>
      </c>
      <c r="AU50" s="20">
        <v>10</v>
      </c>
      <c r="AV50" s="20">
        <v>31</v>
      </c>
      <c r="AW50" s="20">
        <v>50</v>
      </c>
      <c r="AX50" s="20">
        <v>24</v>
      </c>
      <c r="AY50" s="13" t="s">
        <v>169</v>
      </c>
      <c r="AZ50" s="149" t="s">
        <v>169</v>
      </c>
      <c r="BA50" s="86"/>
    </row>
    <row r="51" spans="1:53" ht="25.5" x14ac:dyDescent="0.25">
      <c r="A51" s="3">
        <v>80</v>
      </c>
      <c r="B51" s="3" t="s">
        <v>57</v>
      </c>
      <c r="C51" s="11" t="s">
        <v>172</v>
      </c>
      <c r="E51" s="12" t="s">
        <v>102</v>
      </c>
      <c r="F51" s="13" t="s">
        <v>58</v>
      </c>
      <c r="G51" s="6"/>
      <c r="H51" s="31">
        <v>73</v>
      </c>
      <c r="I51" s="31">
        <v>12.23</v>
      </c>
      <c r="J51" s="15">
        <v>0.19500000000000001</v>
      </c>
      <c r="K51" s="31">
        <v>1.26</v>
      </c>
      <c r="L51" s="15">
        <v>1.6E-2</v>
      </c>
      <c r="M51" s="31">
        <v>1</v>
      </c>
      <c r="N51" s="31">
        <v>0.02</v>
      </c>
      <c r="O51" s="31">
        <v>4.07</v>
      </c>
      <c r="P51" s="31">
        <v>3.53</v>
      </c>
      <c r="Q51" s="15">
        <v>3.2000000000000001E-2</v>
      </c>
      <c r="R51" s="31">
        <f t="shared" si="24"/>
        <v>95.352999999999994</v>
      </c>
      <c r="S51" s="52"/>
      <c r="T51" s="89"/>
      <c r="U51" s="81">
        <v>76.55763321552547</v>
      </c>
      <c r="V51" s="81">
        <v>12.826025400354473</v>
      </c>
      <c r="W51" s="15">
        <v>0.20450326680859543</v>
      </c>
      <c r="X51" s="81">
        <v>1.3214057239940014</v>
      </c>
      <c r="Y51" s="15">
        <v>1.6779755225320651E-2</v>
      </c>
      <c r="Z51" s="81">
        <v>1.0487347015825408</v>
      </c>
      <c r="AA51" s="81">
        <v>2.0974694031650816E-2</v>
      </c>
      <c r="AB51" s="81">
        <v>4.2683502354409404</v>
      </c>
      <c r="AC51" s="81">
        <v>3.7020334965863686</v>
      </c>
      <c r="AD51" s="15">
        <v>3.3559510450641303E-2</v>
      </c>
      <c r="AE51" s="81">
        <f t="shared" si="25"/>
        <v>100</v>
      </c>
      <c r="AF51" s="83"/>
      <c r="AG51" s="80"/>
      <c r="AH51" s="20">
        <v>7</v>
      </c>
      <c r="AI51" s="20">
        <v>7</v>
      </c>
      <c r="AJ51" s="20">
        <v>6</v>
      </c>
      <c r="AK51" s="20">
        <v>0</v>
      </c>
      <c r="AL51" s="20">
        <v>839</v>
      </c>
      <c r="AM51" s="20">
        <v>144</v>
      </c>
      <c r="AN51" s="20">
        <v>93</v>
      </c>
      <c r="AO51" s="20">
        <v>145</v>
      </c>
      <c r="AP51" s="20">
        <v>17</v>
      </c>
      <c r="AQ51" s="21">
        <v>9.1</v>
      </c>
      <c r="AR51" s="20">
        <v>16</v>
      </c>
      <c r="AS51" s="20">
        <v>7</v>
      </c>
      <c r="AT51" s="20">
        <v>29</v>
      </c>
      <c r="AU51" s="20">
        <v>8</v>
      </c>
      <c r="AV51" s="20">
        <v>35</v>
      </c>
      <c r="AW51" s="20">
        <v>69</v>
      </c>
      <c r="AX51" s="20">
        <v>23</v>
      </c>
      <c r="AY51" s="13" t="s">
        <v>169</v>
      </c>
      <c r="AZ51" s="149" t="s">
        <v>169</v>
      </c>
      <c r="BA51" s="86"/>
    </row>
    <row r="52" spans="1:53" ht="25.5" x14ac:dyDescent="0.25">
      <c r="A52" s="3">
        <v>81</v>
      </c>
      <c r="B52" s="3" t="s">
        <v>57</v>
      </c>
      <c r="C52" s="11" t="s">
        <v>172</v>
      </c>
      <c r="E52" s="12" t="s">
        <v>103</v>
      </c>
      <c r="F52" s="13" t="s">
        <v>58</v>
      </c>
      <c r="G52" s="6"/>
      <c r="H52" s="31">
        <v>70.08</v>
      </c>
      <c r="I52" s="31">
        <v>13.51</v>
      </c>
      <c r="J52" s="15">
        <v>0.17599999999999999</v>
      </c>
      <c r="K52" s="31">
        <v>2.96</v>
      </c>
      <c r="L52" s="15">
        <v>2.5999999999999999E-2</v>
      </c>
      <c r="M52" s="31">
        <v>0.47</v>
      </c>
      <c r="N52" s="31">
        <v>0</v>
      </c>
      <c r="O52" s="31">
        <v>3.27</v>
      </c>
      <c r="P52" s="31">
        <v>4.92</v>
      </c>
      <c r="Q52" s="15">
        <v>0.05</v>
      </c>
      <c r="R52" s="31">
        <f t="shared" si="24"/>
        <v>95.461999999999989</v>
      </c>
      <c r="S52" s="52"/>
      <c r="T52" s="89"/>
      <c r="U52" s="81">
        <v>73.411409775617528</v>
      </c>
      <c r="V52" s="81">
        <v>14.152228111709373</v>
      </c>
      <c r="W52" s="15">
        <v>0.1843665542310029</v>
      </c>
      <c r="X52" s="81">
        <v>3.1007102302486858</v>
      </c>
      <c r="Y52" s="15">
        <v>2.7235968238670888E-2</v>
      </c>
      <c r="Z52" s="81">
        <v>0.49234250277597374</v>
      </c>
      <c r="AA52" s="81">
        <v>0</v>
      </c>
      <c r="AB52" s="81">
        <v>3.4254467746328388</v>
      </c>
      <c r="AC52" s="81">
        <v>5.153883220548491</v>
      </c>
      <c r="AD52" s="15">
        <v>5.2376861997444013E-2</v>
      </c>
      <c r="AE52" s="81">
        <f t="shared" si="25"/>
        <v>100.00000000000001</v>
      </c>
      <c r="AF52" s="83"/>
      <c r="AG52" s="80"/>
      <c r="AH52" s="25">
        <v>8</v>
      </c>
      <c r="AI52" s="25">
        <v>3</v>
      </c>
      <c r="AJ52" s="25">
        <v>9</v>
      </c>
      <c r="AK52" s="25">
        <v>0</v>
      </c>
      <c r="AL52" s="25">
        <v>905</v>
      </c>
      <c r="AM52" s="25">
        <v>103</v>
      </c>
      <c r="AN52" s="25">
        <v>132</v>
      </c>
      <c r="AO52" s="25">
        <v>255</v>
      </c>
      <c r="AP52" s="25">
        <v>24</v>
      </c>
      <c r="AQ52" s="26">
        <v>10.4</v>
      </c>
      <c r="AR52" s="25">
        <v>16</v>
      </c>
      <c r="AS52" s="25">
        <v>9</v>
      </c>
      <c r="AT52" s="25">
        <v>60</v>
      </c>
      <c r="AU52" s="25">
        <v>15</v>
      </c>
      <c r="AV52" s="25">
        <v>1</v>
      </c>
      <c r="AW52" s="25">
        <v>44</v>
      </c>
      <c r="AX52" s="25">
        <v>14</v>
      </c>
      <c r="AY52" s="13" t="s">
        <v>169</v>
      </c>
      <c r="AZ52" s="149" t="s">
        <v>169</v>
      </c>
    </row>
    <row r="53" spans="1:53" ht="25.5" x14ac:dyDescent="0.25">
      <c r="A53" s="3">
        <v>85</v>
      </c>
      <c r="B53" s="3" t="s">
        <v>57</v>
      </c>
      <c r="C53" s="11" t="s">
        <v>172</v>
      </c>
      <c r="E53" s="12" t="s">
        <v>104</v>
      </c>
      <c r="F53" s="13" t="s">
        <v>59</v>
      </c>
      <c r="G53" s="6"/>
      <c r="H53" s="31">
        <v>77.16</v>
      </c>
      <c r="I53" s="31">
        <v>13.15</v>
      </c>
      <c r="J53" s="15">
        <v>0.19800000000000001</v>
      </c>
      <c r="K53" s="31">
        <v>0.58899999999999997</v>
      </c>
      <c r="L53" s="15">
        <v>8.0000000000000002E-3</v>
      </c>
      <c r="M53" s="31">
        <v>0.91</v>
      </c>
      <c r="N53" s="31">
        <v>0.11</v>
      </c>
      <c r="O53" s="31">
        <v>4.42</v>
      </c>
      <c r="P53" s="31">
        <v>3.58</v>
      </c>
      <c r="Q53" s="15">
        <v>3.6999999999999998E-2</v>
      </c>
      <c r="R53" s="31">
        <f t="shared" si="24"/>
        <v>100.16199999999999</v>
      </c>
      <c r="S53" s="52"/>
      <c r="T53" s="89"/>
      <c r="U53" s="81">
        <v>77.035202971186678</v>
      </c>
      <c r="V53" s="81">
        <v>13.128731455042832</v>
      </c>
      <c r="W53" s="15">
        <v>0.197679758790759</v>
      </c>
      <c r="X53" s="81">
        <v>0.5880473632715002</v>
      </c>
      <c r="Y53" s="15">
        <v>7.9870609612427874E-3</v>
      </c>
      <c r="Z53" s="81">
        <v>0.90852818434136706</v>
      </c>
      <c r="AA53" s="81">
        <v>0.10982208821708833</v>
      </c>
      <c r="AB53" s="81">
        <v>4.4128511810866398</v>
      </c>
      <c r="AC53" s="81">
        <v>3.5742097801561474</v>
      </c>
      <c r="AD53" s="15">
        <v>3.6940156945747891E-2</v>
      </c>
      <c r="AE53" s="81">
        <f t="shared" si="25"/>
        <v>99.999999999999986</v>
      </c>
      <c r="AF53" s="83"/>
      <c r="AG53" s="80"/>
      <c r="AH53" s="25">
        <v>4</v>
      </c>
      <c r="AI53" s="25">
        <v>0</v>
      </c>
      <c r="AJ53" s="25">
        <v>8</v>
      </c>
      <c r="AK53" s="25">
        <v>9</v>
      </c>
      <c r="AL53" s="25">
        <v>905</v>
      </c>
      <c r="AM53" s="25">
        <v>156</v>
      </c>
      <c r="AN53" s="25">
        <v>80</v>
      </c>
      <c r="AO53" s="25">
        <v>148</v>
      </c>
      <c r="AP53" s="25">
        <v>18</v>
      </c>
      <c r="AQ53" s="26">
        <v>11.8</v>
      </c>
      <c r="AR53" s="25">
        <v>16</v>
      </c>
      <c r="AS53" s="25">
        <v>2</v>
      </c>
      <c r="AT53" s="25">
        <v>20</v>
      </c>
      <c r="AU53" s="25">
        <v>7</v>
      </c>
      <c r="AV53" s="25">
        <v>35</v>
      </c>
      <c r="AW53" s="25">
        <v>59</v>
      </c>
      <c r="AX53" s="25">
        <v>25</v>
      </c>
      <c r="AY53" s="13" t="s">
        <v>169</v>
      </c>
      <c r="AZ53" s="149" t="s">
        <v>169</v>
      </c>
    </row>
    <row r="54" spans="1:53" ht="25.5" x14ac:dyDescent="0.25">
      <c r="A54" s="3">
        <v>87</v>
      </c>
      <c r="B54" s="3" t="s">
        <v>57</v>
      </c>
      <c r="C54" s="11" t="s">
        <v>172</v>
      </c>
      <c r="E54" s="12" t="s">
        <v>105</v>
      </c>
      <c r="F54" s="13" t="s">
        <v>59</v>
      </c>
      <c r="G54" s="6"/>
      <c r="H54" s="31">
        <v>76.78</v>
      </c>
      <c r="I54" s="31">
        <v>13.16</v>
      </c>
      <c r="J54" s="15">
        <v>0.18099999999999999</v>
      </c>
      <c r="K54" s="31">
        <v>0.71099999999999997</v>
      </c>
      <c r="L54" s="15">
        <v>3.0000000000000001E-3</v>
      </c>
      <c r="M54" s="31">
        <v>1.18</v>
      </c>
      <c r="N54" s="31">
        <v>0.26</v>
      </c>
      <c r="O54" s="31">
        <v>4.2</v>
      </c>
      <c r="P54" s="31">
        <v>3.18</v>
      </c>
      <c r="Q54" s="15">
        <v>4.3999999999999997E-2</v>
      </c>
      <c r="R54" s="31">
        <f t="shared" si="24"/>
        <v>99.699000000000012</v>
      </c>
      <c r="S54" s="52"/>
      <c r="T54" s="89"/>
      <c r="U54" s="81">
        <v>77.011805534659317</v>
      </c>
      <c r="V54" s="81">
        <v>13.199731190884561</v>
      </c>
      <c r="W54" s="15">
        <v>0.18154645482903536</v>
      </c>
      <c r="X54" s="81">
        <v>0.7131465711792494</v>
      </c>
      <c r="Y54" s="15">
        <v>3.0090572623597024E-3</v>
      </c>
      <c r="Z54" s="81">
        <v>1.1835625231948161</v>
      </c>
      <c r="AA54" s="81">
        <v>0.26078496273784085</v>
      </c>
      <c r="AB54" s="81">
        <v>4.2126801673035832</v>
      </c>
      <c r="AC54" s="81">
        <v>3.1896006981012843</v>
      </c>
      <c r="AD54" s="15">
        <v>4.4132839847942293E-2</v>
      </c>
      <c r="AE54" s="81">
        <f t="shared" si="25"/>
        <v>100.00000000000001</v>
      </c>
      <c r="AF54" s="83"/>
      <c r="AG54" s="80"/>
      <c r="AH54" s="25">
        <v>6</v>
      </c>
      <c r="AI54" s="25">
        <v>0</v>
      </c>
      <c r="AJ54" s="25">
        <v>2</v>
      </c>
      <c r="AK54" s="25">
        <v>18</v>
      </c>
      <c r="AL54" s="25">
        <v>836</v>
      </c>
      <c r="AM54" s="25">
        <v>151</v>
      </c>
      <c r="AN54" s="25">
        <v>110</v>
      </c>
      <c r="AO54" s="25">
        <v>109</v>
      </c>
      <c r="AP54" s="25">
        <v>15</v>
      </c>
      <c r="AQ54" s="26">
        <v>10.1</v>
      </c>
      <c r="AR54" s="25">
        <v>14</v>
      </c>
      <c r="AS54" s="25">
        <v>2</v>
      </c>
      <c r="AT54" s="25">
        <v>14</v>
      </c>
      <c r="AU54" s="25">
        <v>6</v>
      </c>
      <c r="AV54" s="25">
        <v>37</v>
      </c>
      <c r="AW54" s="25">
        <v>57</v>
      </c>
      <c r="AX54" s="25">
        <v>22</v>
      </c>
      <c r="AY54" s="13" t="s">
        <v>169</v>
      </c>
      <c r="AZ54" s="149" t="s">
        <v>169</v>
      </c>
    </row>
    <row r="55" spans="1:53" ht="25.5" x14ac:dyDescent="0.25">
      <c r="A55" s="3">
        <v>88</v>
      </c>
      <c r="B55" s="3" t="s">
        <v>57</v>
      </c>
      <c r="C55" s="11" t="s">
        <v>172</v>
      </c>
      <c r="E55" s="12" t="s">
        <v>106</v>
      </c>
      <c r="F55" s="13" t="s">
        <v>60</v>
      </c>
      <c r="G55" s="6"/>
      <c r="H55" s="31">
        <v>78.12</v>
      </c>
      <c r="I55" s="31">
        <v>12.72</v>
      </c>
      <c r="J55" s="15">
        <v>0.152</v>
      </c>
      <c r="K55" s="31">
        <v>0.86099999999999999</v>
      </c>
      <c r="L55" s="15">
        <v>8.0000000000000002E-3</v>
      </c>
      <c r="M55" s="31">
        <v>0.66</v>
      </c>
      <c r="N55" s="31">
        <v>0.31</v>
      </c>
      <c r="O55" s="31">
        <v>4.57</v>
      </c>
      <c r="P55" s="31">
        <v>3.07</v>
      </c>
      <c r="Q55" s="15">
        <v>3.1E-2</v>
      </c>
      <c r="R55" s="31">
        <f t="shared" si="24"/>
        <v>100.50200000000001</v>
      </c>
      <c r="S55" s="52"/>
      <c r="T55" s="89"/>
      <c r="U55" s="81">
        <v>77.729796421961751</v>
      </c>
      <c r="V55" s="81">
        <v>12.656464547969193</v>
      </c>
      <c r="W55" s="15">
        <v>0.15124077132793376</v>
      </c>
      <c r="X55" s="81">
        <v>0.85669936916678258</v>
      </c>
      <c r="Y55" s="15">
        <v>7.9600405962070402E-3</v>
      </c>
      <c r="Z55" s="81">
        <v>0.65670334918708084</v>
      </c>
      <c r="AA55" s="81">
        <v>0.30845157310302279</v>
      </c>
      <c r="AB55" s="81">
        <v>4.5471731905832717</v>
      </c>
      <c r="AC55" s="81">
        <v>3.0546655787944514</v>
      </c>
      <c r="AD55" s="15">
        <v>3.0845157310302282E-2</v>
      </c>
      <c r="AE55" s="81">
        <f t="shared" si="25"/>
        <v>99.999999999999986</v>
      </c>
      <c r="AF55" s="83"/>
      <c r="AG55" s="80"/>
      <c r="AH55" s="25">
        <v>5</v>
      </c>
      <c r="AI55" s="25">
        <v>2</v>
      </c>
      <c r="AJ55" s="25">
        <v>6</v>
      </c>
      <c r="AK55" s="25">
        <v>17</v>
      </c>
      <c r="AL55" s="25">
        <v>818</v>
      </c>
      <c r="AM55" s="25">
        <v>165</v>
      </c>
      <c r="AN55" s="25">
        <v>58</v>
      </c>
      <c r="AO55" s="25">
        <v>117</v>
      </c>
      <c r="AP55" s="25">
        <v>19</v>
      </c>
      <c r="AQ55" s="26">
        <v>12.1</v>
      </c>
      <c r="AR55" s="25">
        <v>14</v>
      </c>
      <c r="AS55" s="25">
        <v>5</v>
      </c>
      <c r="AT55" s="25">
        <v>20</v>
      </c>
      <c r="AU55" s="25">
        <v>9</v>
      </c>
      <c r="AV55" s="25">
        <v>31</v>
      </c>
      <c r="AW55" s="25">
        <v>49</v>
      </c>
      <c r="AX55" s="25">
        <v>28</v>
      </c>
      <c r="AY55" s="13" t="s">
        <v>169</v>
      </c>
      <c r="AZ55" s="149" t="s">
        <v>169</v>
      </c>
    </row>
    <row r="56" spans="1:53" ht="25.5" x14ac:dyDescent="0.25">
      <c r="A56" s="3">
        <v>200</v>
      </c>
      <c r="B56" s="3" t="s">
        <v>57</v>
      </c>
      <c r="C56" s="11" t="s">
        <v>172</v>
      </c>
      <c r="E56" s="12" t="s">
        <v>107</v>
      </c>
      <c r="F56" s="13" t="s">
        <v>61</v>
      </c>
      <c r="G56" s="6"/>
      <c r="H56" s="31">
        <v>73.386479999999992</v>
      </c>
      <c r="I56" s="31">
        <v>13.113189999999999</v>
      </c>
      <c r="J56" s="15">
        <v>0.20200000000000001</v>
      </c>
      <c r="K56" s="31">
        <v>1.11954</v>
      </c>
      <c r="L56" s="15">
        <v>4.2190000000000005E-2</v>
      </c>
      <c r="M56" s="31">
        <v>1.17181</v>
      </c>
      <c r="N56" s="31">
        <v>0.25152000000000002</v>
      </c>
      <c r="O56" s="31">
        <v>4.0136700000000003</v>
      </c>
      <c r="P56" s="31">
        <v>3.4297399999999998</v>
      </c>
      <c r="Q56" s="15">
        <v>1.7930000000000001E-2</v>
      </c>
      <c r="R56" s="31">
        <f t="shared" si="24"/>
        <v>96.748069999999998</v>
      </c>
      <c r="T56" s="69"/>
      <c r="U56" s="81">
        <v>75.853172058109266</v>
      </c>
      <c r="V56" s="81">
        <v>13.553955133161828</v>
      </c>
      <c r="W56" s="15">
        <v>0.2087896947194916</v>
      </c>
      <c r="X56" s="81">
        <v>1.1571703704270275</v>
      </c>
      <c r="Y56" s="15">
        <v>4.3608105050571042E-2</v>
      </c>
      <c r="Z56" s="81">
        <v>1.2111972879665713</v>
      </c>
      <c r="AA56" s="81">
        <v>0.2599741782962699</v>
      </c>
      <c r="AB56" s="81">
        <v>4.1485788812117912</v>
      </c>
      <c r="AC56" s="81">
        <v>3.5450216216199455</v>
      </c>
      <c r="AD56" s="15">
        <v>1.8532669437230118E-2</v>
      </c>
      <c r="AE56" s="16">
        <v>100</v>
      </c>
      <c r="AF56" s="80"/>
      <c r="AG56" s="80"/>
      <c r="AH56" s="25">
        <v>0</v>
      </c>
      <c r="AI56" s="25">
        <v>3.1</v>
      </c>
      <c r="AJ56" s="25">
        <v>3.1</v>
      </c>
      <c r="AK56" s="25">
        <v>14.5</v>
      </c>
      <c r="AL56" s="25">
        <v>857.2</v>
      </c>
      <c r="AM56" s="25">
        <v>143.69999999999999</v>
      </c>
      <c r="AN56" s="25">
        <v>109.3</v>
      </c>
      <c r="AO56" s="25">
        <v>114.9</v>
      </c>
      <c r="AP56" s="25">
        <v>12</v>
      </c>
      <c r="AQ56" s="26">
        <v>8.3000000000000007</v>
      </c>
      <c r="AR56" s="25">
        <v>14.3</v>
      </c>
      <c r="AS56" s="25">
        <v>1.4</v>
      </c>
      <c r="AT56" s="25">
        <v>34.1</v>
      </c>
      <c r="AU56" s="25">
        <v>13.2</v>
      </c>
      <c r="AV56" s="25">
        <v>28.2</v>
      </c>
      <c r="AW56" s="25">
        <v>47</v>
      </c>
      <c r="AX56" s="25">
        <v>23.8</v>
      </c>
      <c r="AY56" s="25">
        <v>15.1</v>
      </c>
      <c r="AZ56" s="149" t="s">
        <v>169</v>
      </c>
    </row>
    <row r="57" spans="1:53" ht="25.5" x14ac:dyDescent="0.25">
      <c r="A57" s="3">
        <v>217</v>
      </c>
      <c r="B57" s="3" t="s">
        <v>57</v>
      </c>
      <c r="C57" s="11" t="s">
        <v>172</v>
      </c>
      <c r="E57" s="3" t="s">
        <v>164</v>
      </c>
      <c r="F57" s="36" t="s">
        <v>62</v>
      </c>
      <c r="G57" s="6"/>
      <c r="H57" s="72">
        <v>75.068129999999996</v>
      </c>
      <c r="I57" s="72">
        <v>12.807590000000001</v>
      </c>
      <c r="J57" s="73">
        <v>0.20205000000000001</v>
      </c>
      <c r="K57" s="72">
        <v>1.2621199999999999</v>
      </c>
      <c r="L57" s="73">
        <v>1.299E-2</v>
      </c>
      <c r="M57" s="72">
        <v>0.85450999999999999</v>
      </c>
      <c r="N57" s="72">
        <v>0.15847</v>
      </c>
      <c r="O57" s="72">
        <v>4.2574899999999998</v>
      </c>
      <c r="P57" s="72">
        <v>3.3868199999999997</v>
      </c>
      <c r="Q57" s="73">
        <v>2.0829999999999998E-2</v>
      </c>
      <c r="R57" s="72">
        <f t="shared" si="24"/>
        <v>98.031000000000006</v>
      </c>
      <c r="T57" s="90"/>
      <c r="U57" s="72">
        <v>76.575917472627793</v>
      </c>
      <c r="V57" s="72">
        <v>13.064837966035027</v>
      </c>
      <c r="W57" s="73">
        <v>0.20610829289799074</v>
      </c>
      <c r="X57" s="72">
        <v>1.2874704213432915</v>
      </c>
      <c r="Y57" s="73">
        <v>1.3250911777999997E-2</v>
      </c>
      <c r="Z57" s="72">
        <v>0.87167333513616452</v>
      </c>
      <c r="AA57" s="72">
        <v>0.16165296300690218</v>
      </c>
      <c r="AB57" s="72">
        <v>4.3430041867372751</v>
      </c>
      <c r="AC57" s="72">
        <v>3.4548462685116204</v>
      </c>
      <c r="AD57" s="73">
        <v>2.1248382781812156E-2</v>
      </c>
      <c r="AE57" s="74">
        <v>100.00001020085587</v>
      </c>
      <c r="AF57" s="4"/>
      <c r="AG57" s="80"/>
      <c r="AH57" s="75">
        <v>3.9</v>
      </c>
      <c r="AI57" s="75">
        <v>5.6</v>
      </c>
      <c r="AJ57" s="75">
        <v>4.5</v>
      </c>
      <c r="AK57" s="75">
        <v>13.3</v>
      </c>
      <c r="AL57" s="75">
        <v>868.4</v>
      </c>
      <c r="AM57" s="75">
        <v>146.6</v>
      </c>
      <c r="AN57" s="75">
        <v>74.5</v>
      </c>
      <c r="AO57" s="75">
        <v>152.6</v>
      </c>
      <c r="AP57" s="75">
        <v>14.4</v>
      </c>
      <c r="AQ57" s="76">
        <v>10.6</v>
      </c>
      <c r="AR57" s="75">
        <v>14.8</v>
      </c>
      <c r="AS57" s="75">
        <v>2.7</v>
      </c>
      <c r="AT57" s="75">
        <v>32.299999999999997</v>
      </c>
      <c r="AU57" s="75">
        <v>11.8</v>
      </c>
      <c r="AV57" s="75">
        <v>33.299999999999997</v>
      </c>
      <c r="AW57" s="75">
        <v>54.7</v>
      </c>
      <c r="AX57" s="75">
        <v>23.5</v>
      </c>
      <c r="AY57" s="75">
        <v>17.5</v>
      </c>
      <c r="AZ57" s="145">
        <v>5.6</v>
      </c>
      <c r="BA57" s="50"/>
    </row>
    <row r="58" spans="1:53" x14ac:dyDescent="0.25">
      <c r="A58" s="47"/>
      <c r="B58" s="52"/>
      <c r="C58" s="11"/>
      <c r="D58" s="48"/>
      <c r="E58" s="52"/>
      <c r="F58" s="13"/>
      <c r="G58" s="6"/>
      <c r="H58" s="31"/>
      <c r="I58" s="31"/>
      <c r="J58" s="15"/>
      <c r="K58" s="31"/>
      <c r="L58" s="15"/>
      <c r="M58" s="95"/>
      <c r="N58" s="91"/>
      <c r="O58" s="92"/>
      <c r="P58" s="95"/>
      <c r="Q58" s="19" t="s">
        <v>157</v>
      </c>
      <c r="R58" s="31">
        <f>AVERAGE(R50:R57)</f>
        <v>97.144258750000006</v>
      </c>
      <c r="S58" s="64" t="s">
        <v>168</v>
      </c>
      <c r="T58" s="18" t="s">
        <v>157</v>
      </c>
      <c r="U58" s="81">
        <f>AVERAGE(U50:U57)</f>
        <v>76.23489776335731</v>
      </c>
      <c r="V58" s="81">
        <f t="shared" ref="V58:AD58" si="26">AVERAGE(V50:V57)</f>
        <v>13.253174809901816</v>
      </c>
      <c r="W58" s="15">
        <f t="shared" si="26"/>
        <v>0.19104001566989284</v>
      </c>
      <c r="X58" s="81">
        <f t="shared" si="26"/>
        <v>1.2857070552980858</v>
      </c>
      <c r="Y58" s="15">
        <f t="shared" si="26"/>
        <v>1.5938323774837712E-2</v>
      </c>
      <c r="Z58" s="81">
        <f t="shared" si="26"/>
        <v>0.97477842145571569</v>
      </c>
      <c r="AA58" s="81">
        <f t="shared" si="26"/>
        <v>0.15528480777224427</v>
      </c>
      <c r="AB58" s="81">
        <f t="shared" si="26"/>
        <v>4.2015763166773787</v>
      </c>
      <c r="AC58" s="81">
        <f t="shared" si="26"/>
        <v>3.6520054796262991</v>
      </c>
      <c r="AD58" s="15">
        <f t="shared" si="26"/>
        <v>3.5598281573393092E-2</v>
      </c>
      <c r="AE58" s="81"/>
      <c r="AF58" s="83"/>
      <c r="AG58" s="80" t="s">
        <v>157</v>
      </c>
      <c r="AH58" s="34">
        <f>AVERAGE(AH50:AH57)</f>
        <v>5.3624999999999998</v>
      </c>
      <c r="AI58" s="34">
        <f t="shared" ref="AI58:AY58" si="27">AVERAGE(AI50:AI57)</f>
        <v>3.3375000000000004</v>
      </c>
      <c r="AJ58" s="34">
        <f t="shared" si="27"/>
        <v>4.95</v>
      </c>
      <c r="AK58" s="34">
        <f t="shared" si="27"/>
        <v>10.475</v>
      </c>
      <c r="AL58" s="34">
        <f t="shared" si="27"/>
        <v>852.94999999999993</v>
      </c>
      <c r="AM58" s="34">
        <f t="shared" si="27"/>
        <v>143.16249999999999</v>
      </c>
      <c r="AN58" s="34">
        <f t="shared" si="27"/>
        <v>96.85</v>
      </c>
      <c r="AO58" s="34">
        <f t="shared" si="27"/>
        <v>144.6875</v>
      </c>
      <c r="AP58" s="34">
        <f t="shared" si="27"/>
        <v>16.675000000000001</v>
      </c>
      <c r="AQ58" s="34">
        <f t="shared" si="27"/>
        <v>10.299999999999999</v>
      </c>
      <c r="AR58" s="34">
        <f t="shared" si="27"/>
        <v>14.887499999999999</v>
      </c>
      <c r="AS58" s="34">
        <f t="shared" si="27"/>
        <v>4.2625000000000002</v>
      </c>
      <c r="AT58" s="34">
        <f t="shared" si="27"/>
        <v>29.799999999999997</v>
      </c>
      <c r="AU58" s="34">
        <f t="shared" si="27"/>
        <v>10</v>
      </c>
      <c r="AV58" s="34">
        <f t="shared" si="27"/>
        <v>28.9375</v>
      </c>
      <c r="AW58" s="34">
        <f t="shared" si="27"/>
        <v>53.712499999999999</v>
      </c>
      <c r="AX58" s="34">
        <f t="shared" si="27"/>
        <v>22.912500000000001</v>
      </c>
      <c r="AY58" s="34">
        <f t="shared" si="27"/>
        <v>16.3</v>
      </c>
      <c r="AZ58" s="155" t="s">
        <v>169</v>
      </c>
      <c r="BA58" s="50"/>
    </row>
    <row r="59" spans="1:53" ht="13.5" thickBot="1" x14ac:dyDescent="0.3">
      <c r="A59" s="19"/>
      <c r="B59" s="52"/>
      <c r="C59" s="11"/>
      <c r="D59" s="48"/>
      <c r="E59" s="19"/>
      <c r="F59" s="6"/>
      <c r="G59" s="6"/>
      <c r="H59" s="19"/>
      <c r="I59" s="19"/>
      <c r="J59" s="19"/>
      <c r="K59" s="19"/>
      <c r="L59" s="19"/>
      <c r="M59" s="95"/>
      <c r="N59" s="91"/>
      <c r="O59" s="92"/>
      <c r="P59" s="95"/>
      <c r="Q59" s="16" t="s">
        <v>158</v>
      </c>
      <c r="R59" s="16">
        <f>STDEV(R50:R57)</f>
        <v>3.1455105429186641</v>
      </c>
      <c r="S59" s="19"/>
      <c r="T59" s="17" t="s">
        <v>158</v>
      </c>
      <c r="U59" s="16">
        <f>STDEV(U50:U57)</f>
        <v>1.3146776016817725</v>
      </c>
      <c r="V59" s="16">
        <f t="shared" ref="V59:AD59" si="28">STDEV(V50:V57)</f>
        <v>0.4671025497185356</v>
      </c>
      <c r="W59" s="15">
        <f t="shared" si="28"/>
        <v>1.8880700615715569E-2</v>
      </c>
      <c r="X59" s="16">
        <f t="shared" si="28"/>
        <v>0.784788231689446</v>
      </c>
      <c r="Y59" s="15">
        <f t="shared" si="28"/>
        <v>1.3435009547074493E-2</v>
      </c>
      <c r="Z59" s="16">
        <f t="shared" si="28"/>
        <v>0.30636742466533545</v>
      </c>
      <c r="AA59" s="16">
        <f t="shared" si="28"/>
        <v>0.11402504913815091</v>
      </c>
      <c r="AB59" s="16">
        <f t="shared" si="28"/>
        <v>0.33735263789299025</v>
      </c>
      <c r="AC59" s="16">
        <f t="shared" si="28"/>
        <v>0.64334961817758618</v>
      </c>
      <c r="AD59" s="15">
        <f t="shared" si="28"/>
        <v>1.2032820194858008E-2</v>
      </c>
      <c r="AE59" s="80"/>
      <c r="AF59" s="80"/>
      <c r="AG59" s="80" t="s">
        <v>158</v>
      </c>
      <c r="AH59" s="34">
        <f>STDEV(AH50:AH57)</f>
        <v>2.8324333304472624</v>
      </c>
      <c r="AI59" s="34">
        <f t="shared" ref="AI59:AY59" si="29">STDEV(AI50:AI57)</f>
        <v>2.6688346841699597</v>
      </c>
      <c r="AJ59" s="34">
        <f t="shared" si="29"/>
        <v>2.824383624287405</v>
      </c>
      <c r="AK59" s="34">
        <f t="shared" si="29"/>
        <v>7.0440958053028879</v>
      </c>
      <c r="AL59" s="34">
        <f t="shared" si="29"/>
        <v>39.164087047775219</v>
      </c>
      <c r="AM59" s="34">
        <f t="shared" si="29"/>
        <v>18.440013751157014</v>
      </c>
      <c r="AN59" s="34">
        <f t="shared" si="29"/>
        <v>24.837644240720046</v>
      </c>
      <c r="AO59" s="34">
        <f t="shared" si="29"/>
        <v>47.798668167339464</v>
      </c>
      <c r="AP59" s="34">
        <f t="shared" si="29"/>
        <v>3.7400343772293239</v>
      </c>
      <c r="AQ59" s="34">
        <f t="shared" si="29"/>
        <v>1.262650273941974</v>
      </c>
      <c r="AR59" s="34">
        <f t="shared" si="29"/>
        <v>0.95832815733591858</v>
      </c>
      <c r="AS59" s="34">
        <f t="shared" si="29"/>
        <v>2.7228858115714547</v>
      </c>
      <c r="AT59" s="34">
        <f t="shared" si="29"/>
        <v>14.039637764964906</v>
      </c>
      <c r="AU59" s="34">
        <f t="shared" si="29"/>
        <v>3.1277559276352025</v>
      </c>
      <c r="AV59" s="34">
        <f t="shared" si="29"/>
        <v>11.631845142907093</v>
      </c>
      <c r="AW59" s="34">
        <f t="shared" si="29"/>
        <v>8.007396134645953</v>
      </c>
      <c r="AX59" s="34">
        <f t="shared" si="29"/>
        <v>4.014771831267975</v>
      </c>
      <c r="AY59" s="34">
        <f t="shared" si="29"/>
        <v>1.6970562748477143</v>
      </c>
      <c r="AZ59" s="156" t="s">
        <v>169</v>
      </c>
      <c r="BA59" s="50"/>
    </row>
    <row r="60" spans="1:53" x14ac:dyDescent="0.25">
      <c r="A60" s="109"/>
      <c r="B60" s="109"/>
      <c r="C60" s="119"/>
      <c r="D60" s="103"/>
      <c r="E60" s="109"/>
      <c r="F60" s="103"/>
      <c r="G60" s="103"/>
      <c r="H60" s="103"/>
      <c r="I60" s="103"/>
      <c r="J60" s="103"/>
      <c r="K60" s="103"/>
      <c r="L60" s="103"/>
      <c r="M60" s="103"/>
      <c r="N60" s="103"/>
      <c r="O60" s="103"/>
      <c r="P60" s="103"/>
      <c r="Q60" s="103"/>
      <c r="R60" s="103"/>
      <c r="S60" s="103"/>
      <c r="T60" s="129"/>
      <c r="U60" s="103"/>
      <c r="V60" s="103"/>
      <c r="W60" s="103"/>
      <c r="X60" s="103"/>
      <c r="Y60" s="103"/>
      <c r="Z60" s="103"/>
      <c r="AA60" s="103"/>
      <c r="AB60" s="103"/>
      <c r="AC60" s="103"/>
      <c r="AD60" s="103"/>
      <c r="AE60" s="103"/>
      <c r="AF60" s="103"/>
      <c r="AG60" s="103"/>
      <c r="AH60" s="109"/>
      <c r="AI60" s="109"/>
      <c r="AJ60" s="109"/>
      <c r="AK60" s="109"/>
      <c r="AL60" s="109"/>
      <c r="AM60" s="109"/>
      <c r="AN60" s="109"/>
      <c r="AO60" s="109"/>
      <c r="AP60" s="109"/>
      <c r="AQ60" s="109"/>
      <c r="AR60" s="109"/>
      <c r="AS60" s="109"/>
      <c r="AT60" s="109"/>
      <c r="AU60" s="109"/>
      <c r="AV60" s="109"/>
      <c r="AW60" s="109"/>
      <c r="AX60" s="109"/>
      <c r="AY60" s="100"/>
      <c r="AZ60" s="148"/>
      <c r="BA60" s="50"/>
    </row>
    <row r="61" spans="1:53" ht="25.5" x14ac:dyDescent="0.25">
      <c r="A61" s="3">
        <v>74</v>
      </c>
      <c r="B61" s="3" t="s">
        <v>63</v>
      </c>
      <c r="C61" s="11" t="s">
        <v>173</v>
      </c>
      <c r="E61" s="12" t="s">
        <v>108</v>
      </c>
      <c r="F61" s="13" t="s">
        <v>64</v>
      </c>
      <c r="G61" s="6"/>
      <c r="H61" s="31">
        <v>54.56</v>
      </c>
      <c r="I61" s="31">
        <v>15.5</v>
      </c>
      <c r="J61" s="15">
        <v>1.1040000000000001</v>
      </c>
      <c r="K61" s="31">
        <v>7.84</v>
      </c>
      <c r="L61" s="15">
        <v>0.17799999999999999</v>
      </c>
      <c r="M61" s="31">
        <v>5.7</v>
      </c>
      <c r="N61" s="31">
        <v>1.93</v>
      </c>
      <c r="O61" s="31">
        <v>0.9</v>
      </c>
      <c r="P61" s="31">
        <v>4.4000000000000004</v>
      </c>
      <c r="Q61" s="15">
        <v>0.47799999999999998</v>
      </c>
      <c r="R61" s="31">
        <f t="shared" ref="R61:R66" si="30">SUM(H61:Q61)</f>
        <v>92.590000000000018</v>
      </c>
      <c r="S61" s="52"/>
      <c r="T61" s="89"/>
      <c r="U61" s="23">
        <v>58.926449940598324</v>
      </c>
      <c r="V61" s="23">
        <v>16.740468733124523</v>
      </c>
      <c r="W61" s="24">
        <v>1.192353385894805</v>
      </c>
      <c r="X61" s="23">
        <v>8.4674370882384693</v>
      </c>
      <c r="Y61" s="24">
        <v>0.19224538287072035</v>
      </c>
      <c r="Z61" s="23">
        <v>6.1561723728264379</v>
      </c>
      <c r="AA61" s="23">
        <v>2.084458364834215</v>
      </c>
      <c r="AB61" s="23">
        <v>0.97202721676206916</v>
      </c>
      <c r="AC61" s="23">
        <v>4.7521330597256721</v>
      </c>
      <c r="AD61" s="24">
        <v>0.51625445512474333</v>
      </c>
      <c r="AE61" s="82">
        <f>SUM(U61:AD61)</f>
        <v>99.999999999999972</v>
      </c>
      <c r="AF61" s="80"/>
      <c r="AG61" s="80"/>
      <c r="AH61" s="20">
        <v>0</v>
      </c>
      <c r="AI61" s="20">
        <v>3</v>
      </c>
      <c r="AJ61" s="20">
        <v>22</v>
      </c>
      <c r="AK61" s="20">
        <v>57</v>
      </c>
      <c r="AL61" s="20">
        <v>520</v>
      </c>
      <c r="AM61" s="20">
        <v>60</v>
      </c>
      <c r="AN61" s="20">
        <v>366</v>
      </c>
      <c r="AO61" s="20">
        <v>184</v>
      </c>
      <c r="AP61" s="20">
        <v>35</v>
      </c>
      <c r="AQ61" s="21">
        <v>12.3</v>
      </c>
      <c r="AR61" s="20">
        <v>21</v>
      </c>
      <c r="AS61" s="20">
        <v>17</v>
      </c>
      <c r="AT61" s="20">
        <v>99</v>
      </c>
      <c r="AU61" s="20">
        <v>10</v>
      </c>
      <c r="AV61" s="20">
        <v>17</v>
      </c>
      <c r="AW61" s="20">
        <v>45</v>
      </c>
      <c r="AX61" s="20">
        <v>6</v>
      </c>
      <c r="AY61" s="13" t="s">
        <v>169</v>
      </c>
      <c r="AZ61" s="149" t="s">
        <v>169</v>
      </c>
      <c r="BA61" s="86"/>
    </row>
    <row r="62" spans="1:53" ht="25.5" x14ac:dyDescent="0.25">
      <c r="A62" s="3">
        <v>113</v>
      </c>
      <c r="B62" s="3" t="s">
        <v>63</v>
      </c>
      <c r="C62" s="11" t="s">
        <v>173</v>
      </c>
      <c r="E62" s="12" t="s">
        <v>109</v>
      </c>
      <c r="F62" s="13" t="s">
        <v>35</v>
      </c>
      <c r="G62" s="6"/>
      <c r="H62" s="31">
        <v>54.457339999999995</v>
      </c>
      <c r="I62" s="31">
        <v>16.583279999999998</v>
      </c>
      <c r="J62" s="15">
        <v>1.0649</v>
      </c>
      <c r="K62" s="31">
        <v>8.0524500000000021</v>
      </c>
      <c r="L62" s="15">
        <v>0.13859000000000002</v>
      </c>
      <c r="M62" s="31">
        <v>7.3336100000000002</v>
      </c>
      <c r="N62" s="31">
        <v>3.9013200000000001</v>
      </c>
      <c r="O62" s="31">
        <v>1.5287199999999999</v>
      </c>
      <c r="P62" s="31">
        <v>2.9045900000000002</v>
      </c>
      <c r="Q62" s="15">
        <v>0.20940000000000003</v>
      </c>
      <c r="R62" s="31">
        <f t="shared" si="30"/>
        <v>96.174199999999985</v>
      </c>
      <c r="S62" s="19"/>
      <c r="T62" s="17"/>
      <c r="U62" s="23">
        <v>56.62364750629586</v>
      </c>
      <c r="V62" s="23">
        <v>17.242961209971071</v>
      </c>
      <c r="W62" s="24">
        <v>1.1072616148613661</v>
      </c>
      <c r="X62" s="23">
        <v>8.3727756508502313</v>
      </c>
      <c r="Y62" s="24">
        <v>0.14410309625658443</v>
      </c>
      <c r="Z62" s="23">
        <v>7.6253402679720752</v>
      </c>
      <c r="AA62" s="23">
        <v>4.0565141170916945</v>
      </c>
      <c r="AB62" s="23">
        <v>1.5895323277968518</v>
      </c>
      <c r="AC62" s="23">
        <v>3.0201342979718055</v>
      </c>
      <c r="AD62" s="24">
        <v>0.21772991093245386</v>
      </c>
      <c r="AE62" s="81">
        <v>100</v>
      </c>
      <c r="AF62" s="80"/>
      <c r="AG62" s="80"/>
      <c r="AH62" s="20">
        <v>20.196180000000002</v>
      </c>
      <c r="AI62" s="20">
        <v>46.573340000000002</v>
      </c>
      <c r="AJ62" s="20">
        <v>23.611580000000004</v>
      </c>
      <c r="AK62" s="20">
        <v>197.05077</v>
      </c>
      <c r="AL62" s="20">
        <v>532.70587000000012</v>
      </c>
      <c r="AM62" s="20">
        <v>44.389789999999998</v>
      </c>
      <c r="AN62" s="20">
        <v>277.05365</v>
      </c>
      <c r="AO62" s="20">
        <v>147.45525000000001</v>
      </c>
      <c r="AP62" s="20">
        <v>26.567870000000003</v>
      </c>
      <c r="AQ62" s="21">
        <v>7.2158499999999997</v>
      </c>
      <c r="AR62" s="20">
        <v>19.079880000000003</v>
      </c>
      <c r="AS62" s="20">
        <v>60.996830000000003</v>
      </c>
      <c r="AT62" s="20">
        <v>76.664720000000003</v>
      </c>
      <c r="AU62" s="20">
        <v>6.9259599999999999</v>
      </c>
      <c r="AV62" s="20">
        <v>18.135339999999999</v>
      </c>
      <c r="AW62" s="20">
        <v>42.646920000000001</v>
      </c>
      <c r="AX62" s="20">
        <v>8.8741400000000006</v>
      </c>
      <c r="AY62" s="20">
        <v>24.247890000000002</v>
      </c>
      <c r="AZ62" s="149" t="s">
        <v>169</v>
      </c>
      <c r="BA62" s="86"/>
    </row>
    <row r="63" spans="1:53" ht="25.5" x14ac:dyDescent="0.25">
      <c r="A63" s="3">
        <v>122</v>
      </c>
      <c r="B63" s="3" t="s">
        <v>63</v>
      </c>
      <c r="C63" s="11" t="s">
        <v>173</v>
      </c>
      <c r="E63" s="12" t="s">
        <v>110</v>
      </c>
      <c r="F63" s="19" t="s">
        <v>65</v>
      </c>
      <c r="G63" s="6"/>
      <c r="H63" s="31">
        <v>53.683419999999998</v>
      </c>
      <c r="I63" s="31">
        <v>17.626970000000004</v>
      </c>
      <c r="J63" s="15">
        <v>1.1620300000000001</v>
      </c>
      <c r="K63" s="31">
        <v>8.7426999999999992</v>
      </c>
      <c r="L63" s="15">
        <v>0.17156000000000002</v>
      </c>
      <c r="M63" s="31">
        <v>8.3600500000000011</v>
      </c>
      <c r="N63" s="31">
        <v>4.5617900000000002</v>
      </c>
      <c r="O63" s="31">
        <v>1.00908</v>
      </c>
      <c r="P63" s="31">
        <v>3.0595499999999998</v>
      </c>
      <c r="Q63" s="15">
        <v>0.22</v>
      </c>
      <c r="R63" s="31">
        <f t="shared" si="30"/>
        <v>98.597149999999999</v>
      </c>
      <c r="S63" s="19"/>
      <c r="T63" s="17"/>
      <c r="U63" s="23">
        <v>54.447227486065508</v>
      </c>
      <c r="V63" s="23">
        <v>17.877766458993342</v>
      </c>
      <c r="W63" s="24">
        <v>1.1785633582143744</v>
      </c>
      <c r="X63" s="23">
        <v>8.8670911007984383</v>
      </c>
      <c r="Y63" s="24">
        <v>0.17400095499708104</v>
      </c>
      <c r="Z63" s="23">
        <v>8.4789967581216334</v>
      </c>
      <c r="AA63" s="23">
        <v>4.6266951299611465</v>
      </c>
      <c r="AB63" s="23">
        <v>1.0234371862232137</v>
      </c>
      <c r="AC63" s="23">
        <v>3.103081265221026</v>
      </c>
      <c r="AD63" s="24">
        <v>0.22313015912425871</v>
      </c>
      <c r="AE63" s="81">
        <v>99.999989857720024</v>
      </c>
      <c r="AF63" s="80"/>
      <c r="AG63" s="80"/>
      <c r="AH63" s="20">
        <v>27.3</v>
      </c>
      <c r="AI63" s="20">
        <v>46.1</v>
      </c>
      <c r="AJ63" s="20">
        <v>27.4</v>
      </c>
      <c r="AK63" s="20">
        <v>237.3</v>
      </c>
      <c r="AL63" s="20">
        <v>400.1</v>
      </c>
      <c r="AM63" s="20">
        <v>27.8</v>
      </c>
      <c r="AN63" s="20">
        <v>316.8</v>
      </c>
      <c r="AO63" s="20">
        <v>112</v>
      </c>
      <c r="AP63" s="20">
        <v>23.3</v>
      </c>
      <c r="AQ63" s="21">
        <v>8.1999999999999993</v>
      </c>
      <c r="AR63" s="20">
        <v>18.5</v>
      </c>
      <c r="AS63" s="20">
        <v>44.2</v>
      </c>
      <c r="AT63" s="20">
        <v>76.2</v>
      </c>
      <c r="AU63" s="20">
        <v>4.4000000000000004</v>
      </c>
      <c r="AV63" s="20">
        <v>20.2</v>
      </c>
      <c r="AW63" s="20">
        <v>34</v>
      </c>
      <c r="AX63" s="20">
        <v>4</v>
      </c>
      <c r="AY63" s="20">
        <v>18.600000000000001</v>
      </c>
      <c r="AZ63" s="149" t="s">
        <v>169</v>
      </c>
      <c r="BA63" s="86"/>
    </row>
    <row r="64" spans="1:53" ht="25.5" x14ac:dyDescent="0.25">
      <c r="A64" s="3">
        <v>155</v>
      </c>
      <c r="B64" s="3" t="s">
        <v>63</v>
      </c>
      <c r="C64" s="11" t="s">
        <v>173</v>
      </c>
      <c r="E64" s="12" t="s">
        <v>111</v>
      </c>
      <c r="F64" s="19" t="s">
        <v>36</v>
      </c>
      <c r="G64" s="6"/>
      <c r="H64" s="31">
        <v>49.64376</v>
      </c>
      <c r="I64" s="31">
        <v>17.838529999999999</v>
      </c>
      <c r="J64" s="15">
        <v>1.1840400000000002</v>
      </c>
      <c r="K64" s="31">
        <v>7.8515799999999993</v>
      </c>
      <c r="L64" s="15">
        <v>0.10159000000000001</v>
      </c>
      <c r="M64" s="31">
        <v>10.028499999999999</v>
      </c>
      <c r="N64" s="31">
        <v>2.3853499999999999</v>
      </c>
      <c r="O64" s="31">
        <v>0.49333000000000005</v>
      </c>
      <c r="P64" s="31">
        <v>2.1425300000000003</v>
      </c>
      <c r="Q64" s="15">
        <v>0.18171999999999999</v>
      </c>
      <c r="R64" s="31">
        <f t="shared" si="30"/>
        <v>91.850929999999991</v>
      </c>
      <c r="S64" s="19"/>
      <c r="T64" s="17"/>
      <c r="U64" s="81">
        <v>54.04818437875371</v>
      </c>
      <c r="V64" s="81">
        <v>19.421175158487781</v>
      </c>
      <c r="W64" s="15">
        <v>1.2890887441205008</v>
      </c>
      <c r="X64" s="81">
        <v>8.548176921017566</v>
      </c>
      <c r="Y64" s="15">
        <v>0.11060312617411715</v>
      </c>
      <c r="Z64" s="81">
        <v>10.91823457857204</v>
      </c>
      <c r="AA64" s="81">
        <v>2.5969796930744198</v>
      </c>
      <c r="AB64" s="81">
        <v>0.53709853563812593</v>
      </c>
      <c r="AC64" s="81">
        <v>2.3326165559782579</v>
      </c>
      <c r="AD64" s="15">
        <v>0.19784230818348822</v>
      </c>
      <c r="AE64" s="16">
        <v>100</v>
      </c>
      <c r="AF64" s="80"/>
      <c r="AG64" s="80"/>
      <c r="AH64" s="20">
        <v>8.1999999999999993</v>
      </c>
      <c r="AI64" s="20">
        <v>27.1</v>
      </c>
      <c r="AJ64" s="20">
        <v>28.3</v>
      </c>
      <c r="AK64" s="20">
        <v>217.4</v>
      </c>
      <c r="AL64" s="20">
        <v>231.7</v>
      </c>
      <c r="AM64" s="20">
        <v>9.5</v>
      </c>
      <c r="AN64" s="20">
        <v>466.4</v>
      </c>
      <c r="AO64" s="20">
        <v>113.3</v>
      </c>
      <c r="AP64" s="20">
        <v>25.4</v>
      </c>
      <c r="AQ64" s="21">
        <v>6.5</v>
      </c>
      <c r="AR64" s="20">
        <v>19.100000000000001</v>
      </c>
      <c r="AS64" s="20">
        <v>26.4</v>
      </c>
      <c r="AT64" s="20">
        <v>60.9</v>
      </c>
      <c r="AU64" s="20">
        <v>4</v>
      </c>
      <c r="AV64" s="20">
        <v>12.6</v>
      </c>
      <c r="AW64" s="20">
        <v>25.5</v>
      </c>
      <c r="AX64" s="20">
        <v>2.9</v>
      </c>
      <c r="AY64" s="20">
        <v>12.2</v>
      </c>
      <c r="AZ64" s="149" t="s">
        <v>169</v>
      </c>
      <c r="BA64" s="86"/>
    </row>
    <row r="65" spans="1:53" ht="25.5" x14ac:dyDescent="0.25">
      <c r="A65" s="3">
        <v>204</v>
      </c>
      <c r="B65" s="3" t="s">
        <v>63</v>
      </c>
      <c r="C65" s="11" t="s">
        <v>173</v>
      </c>
      <c r="E65" s="12" t="s">
        <v>112</v>
      </c>
      <c r="F65" s="13" t="s">
        <v>66</v>
      </c>
      <c r="G65" s="6"/>
      <c r="H65" s="31">
        <v>56.514979999999994</v>
      </c>
      <c r="I65" s="31">
        <v>16.919860000000003</v>
      </c>
      <c r="J65" s="15">
        <v>1.1492100000000001</v>
      </c>
      <c r="K65" s="31">
        <v>7.9532500000000006</v>
      </c>
      <c r="L65" s="15">
        <v>0.14881000000000003</v>
      </c>
      <c r="M65" s="31">
        <v>6.9095900000000006</v>
      </c>
      <c r="N65" s="31">
        <v>2.9468599999999996</v>
      </c>
      <c r="O65" s="31">
        <v>1.5665500000000001</v>
      </c>
      <c r="P65" s="31">
        <v>3.3953499999999996</v>
      </c>
      <c r="Q65" s="15">
        <v>0.23690000000000003</v>
      </c>
      <c r="R65" s="31">
        <f t="shared" si="30"/>
        <v>97.741359999999986</v>
      </c>
      <c r="T65" s="69"/>
      <c r="U65" s="81">
        <v>57.820947038183206</v>
      </c>
      <c r="V65" s="81">
        <v>17.310849777412553</v>
      </c>
      <c r="W65" s="15">
        <v>1.17576632860439</v>
      </c>
      <c r="X65" s="81">
        <v>8.1370363579962461</v>
      </c>
      <c r="Y65" s="15">
        <v>0.15224875119396741</v>
      </c>
      <c r="Z65" s="81">
        <v>7.0692591140536614</v>
      </c>
      <c r="AA65" s="81">
        <v>3.0149570253575346</v>
      </c>
      <c r="AB65" s="81">
        <v>1.6027503607479983</v>
      </c>
      <c r="AC65" s="81">
        <v>3.4738108821076352</v>
      </c>
      <c r="AD65" s="15">
        <v>0.24237436434279203</v>
      </c>
      <c r="AE65" s="16">
        <v>100</v>
      </c>
      <c r="AF65" s="80"/>
      <c r="AG65" s="80"/>
      <c r="AH65" s="20">
        <v>2.077468839884947</v>
      </c>
      <c r="AI65" s="20">
        <v>9.1999999999999993</v>
      </c>
      <c r="AJ65" s="20">
        <v>25.4</v>
      </c>
      <c r="AK65" s="20">
        <v>222.1</v>
      </c>
      <c r="AL65" s="20">
        <v>514.70000000000005</v>
      </c>
      <c r="AM65" s="20">
        <v>46.1</v>
      </c>
      <c r="AN65" s="20">
        <v>315.8</v>
      </c>
      <c r="AO65" s="20">
        <v>152.19999999999999</v>
      </c>
      <c r="AP65" s="20">
        <v>25.5</v>
      </c>
      <c r="AQ65" s="21">
        <v>7.6</v>
      </c>
      <c r="AR65" s="20">
        <v>17.5</v>
      </c>
      <c r="AS65" s="20">
        <v>47.3</v>
      </c>
      <c r="AT65" s="20">
        <v>74.2</v>
      </c>
      <c r="AU65" s="20">
        <v>4.3</v>
      </c>
      <c r="AV65" s="20">
        <v>22.2</v>
      </c>
      <c r="AW65" s="20">
        <v>45.8</v>
      </c>
      <c r="AX65" s="20">
        <v>4.9000000000000004</v>
      </c>
      <c r="AY65" s="20">
        <v>20.9</v>
      </c>
      <c r="AZ65" s="143">
        <v>2.4</v>
      </c>
      <c r="BA65" s="86"/>
    </row>
    <row r="66" spans="1:53" ht="25.5" x14ac:dyDescent="0.25">
      <c r="A66" s="3">
        <v>206</v>
      </c>
      <c r="B66" s="3" t="s">
        <v>63</v>
      </c>
      <c r="C66" s="11" t="s">
        <v>173</v>
      </c>
      <c r="E66" s="12" t="s">
        <v>113</v>
      </c>
      <c r="F66" s="13" t="s">
        <v>66</v>
      </c>
      <c r="G66" s="6"/>
      <c r="H66" s="31">
        <v>55.894570000000002</v>
      </c>
      <c r="I66" s="31">
        <v>17.126150000000003</v>
      </c>
      <c r="J66" s="15">
        <v>0.96888000000000007</v>
      </c>
      <c r="K66" s="31">
        <v>7.3910299999999998</v>
      </c>
      <c r="L66" s="15">
        <v>0.15079000000000001</v>
      </c>
      <c r="M66" s="31">
        <v>7.6577799999999989</v>
      </c>
      <c r="N66" s="31">
        <v>3.6128199999999997</v>
      </c>
      <c r="O66" s="31">
        <v>1.2730199999999998</v>
      </c>
      <c r="P66" s="31">
        <v>3.0093399999999999</v>
      </c>
      <c r="Q66" s="73">
        <v>0.20792000000000002</v>
      </c>
      <c r="R66" s="72">
        <f t="shared" si="30"/>
        <v>97.292300000000012</v>
      </c>
      <c r="T66" s="70"/>
      <c r="U66" s="72">
        <v>57.450147647861144</v>
      </c>
      <c r="V66" s="72">
        <v>17.602780487253362</v>
      </c>
      <c r="W66" s="73">
        <v>0.99584448101237211</v>
      </c>
      <c r="X66" s="72">
        <v>7.5967265652060849</v>
      </c>
      <c r="Y66" s="73">
        <v>0.15498657139362521</v>
      </c>
      <c r="Z66" s="72">
        <v>7.8709003692995223</v>
      </c>
      <c r="AA66" s="72">
        <v>3.713366833757656</v>
      </c>
      <c r="AB66" s="72">
        <v>1.3084488700544645</v>
      </c>
      <c r="AC66" s="72">
        <v>3.0930916424013</v>
      </c>
      <c r="AD66" s="73">
        <v>0.21370653176047849</v>
      </c>
      <c r="AE66" s="74">
        <v>100</v>
      </c>
      <c r="AF66" s="80"/>
      <c r="AG66" s="83"/>
      <c r="AH66" s="75">
        <v>13.439309683604984</v>
      </c>
      <c r="AI66" s="75">
        <v>41.5</v>
      </c>
      <c r="AJ66" s="75">
        <v>23.9</v>
      </c>
      <c r="AK66" s="75">
        <v>187.9</v>
      </c>
      <c r="AL66" s="75">
        <v>417</v>
      </c>
      <c r="AM66" s="75">
        <v>46.2</v>
      </c>
      <c r="AN66" s="75">
        <v>303.10000000000002</v>
      </c>
      <c r="AO66" s="75">
        <v>122.7</v>
      </c>
      <c r="AP66" s="75">
        <v>20.5</v>
      </c>
      <c r="AQ66" s="76">
        <v>7.2</v>
      </c>
      <c r="AR66" s="75">
        <v>15.8</v>
      </c>
      <c r="AS66" s="75">
        <v>44.6</v>
      </c>
      <c r="AT66" s="75">
        <v>69.3</v>
      </c>
      <c r="AU66" s="75">
        <v>3.5</v>
      </c>
      <c r="AV66" s="75">
        <v>15.5</v>
      </c>
      <c r="AW66" s="75">
        <v>33.200000000000003</v>
      </c>
      <c r="AX66" s="75">
        <v>4.3</v>
      </c>
      <c r="AY66" s="75">
        <v>17.600000000000001</v>
      </c>
      <c r="AZ66" s="145">
        <v>0.6</v>
      </c>
      <c r="BA66" s="86"/>
    </row>
    <row r="67" spans="1:53" x14ac:dyDescent="0.25">
      <c r="A67" s="47"/>
      <c r="B67" s="1"/>
      <c r="C67" s="49"/>
      <c r="E67" s="35"/>
      <c r="F67" s="13"/>
      <c r="G67" s="6"/>
      <c r="H67" s="31"/>
      <c r="I67" s="31"/>
      <c r="J67" s="15"/>
      <c r="K67" s="31"/>
      <c r="L67" s="15"/>
      <c r="M67" s="31"/>
      <c r="N67" s="95"/>
      <c r="O67" s="94"/>
      <c r="P67" s="31"/>
      <c r="Q67" s="19" t="s">
        <v>157</v>
      </c>
      <c r="R67" s="31">
        <f>AVERAGE(R61:R66)</f>
        <v>95.707656666666665</v>
      </c>
      <c r="S67" s="80" t="s">
        <v>165</v>
      </c>
      <c r="T67" s="18" t="s">
        <v>157</v>
      </c>
      <c r="U67" s="81">
        <f>AVERAGE(U61:U66)</f>
        <v>56.552767332959625</v>
      </c>
      <c r="V67" s="81">
        <f t="shared" ref="V67:AD67" si="31">AVERAGE(V61:V66)</f>
        <v>17.699333637540438</v>
      </c>
      <c r="W67" s="15">
        <f t="shared" si="31"/>
        <v>1.1564796521179681</v>
      </c>
      <c r="X67" s="81">
        <f t="shared" si="31"/>
        <v>8.3315406140178379</v>
      </c>
      <c r="Y67" s="15">
        <f t="shared" si="31"/>
        <v>0.15469798048101593</v>
      </c>
      <c r="Z67" s="81">
        <f t="shared" si="31"/>
        <v>8.019817243474229</v>
      </c>
      <c r="AA67" s="81">
        <f t="shared" si="31"/>
        <v>3.3488285273461114</v>
      </c>
      <c r="AB67" s="81">
        <f t="shared" si="31"/>
        <v>1.1722157495371206</v>
      </c>
      <c r="AC67" s="81">
        <f t="shared" si="31"/>
        <v>3.2958112839009499</v>
      </c>
      <c r="AD67" s="15">
        <f t="shared" si="31"/>
        <v>0.26850628824470241</v>
      </c>
      <c r="AE67" s="16"/>
      <c r="AF67" s="80"/>
      <c r="AG67" s="80" t="s">
        <v>157</v>
      </c>
      <c r="AH67" s="34">
        <f>AVERAGE(AH61:AH66)</f>
        <v>11.868826420581655</v>
      </c>
      <c r="AI67" s="34">
        <f t="shared" ref="AI67:AX67" si="32">AVERAGE(AI61:AI66)</f>
        <v>28.91222333333333</v>
      </c>
      <c r="AJ67" s="34">
        <f t="shared" si="32"/>
        <v>25.101929999999999</v>
      </c>
      <c r="AK67" s="34">
        <f t="shared" si="32"/>
        <v>186.45846166666669</v>
      </c>
      <c r="AL67" s="34">
        <f t="shared" si="32"/>
        <v>436.03431166666672</v>
      </c>
      <c r="AM67" s="34">
        <f t="shared" si="32"/>
        <v>38.998298333333338</v>
      </c>
      <c r="AN67" s="34">
        <f t="shared" si="32"/>
        <v>340.85894166666668</v>
      </c>
      <c r="AO67" s="34">
        <f t="shared" si="32"/>
        <v>138.60920833333333</v>
      </c>
      <c r="AP67" s="34">
        <f t="shared" si="32"/>
        <v>26.044644999999999</v>
      </c>
      <c r="AQ67" s="34">
        <f t="shared" si="32"/>
        <v>8.1693083333333352</v>
      </c>
      <c r="AR67" s="34">
        <f t="shared" si="32"/>
        <v>18.496646666666667</v>
      </c>
      <c r="AS67" s="34">
        <f t="shared" si="32"/>
        <v>40.082805</v>
      </c>
      <c r="AT67" s="34">
        <f t="shared" si="32"/>
        <v>76.044119999999992</v>
      </c>
      <c r="AU67" s="34">
        <f t="shared" si="32"/>
        <v>5.5209933333333341</v>
      </c>
      <c r="AV67" s="34">
        <f t="shared" si="32"/>
        <v>17.605889999999999</v>
      </c>
      <c r="AW67" s="34">
        <f t="shared" si="32"/>
        <v>37.691153333333325</v>
      </c>
      <c r="AX67" s="34">
        <f t="shared" si="32"/>
        <v>5.1623566666666667</v>
      </c>
      <c r="AY67" s="20">
        <f>AVERAGE(AY62:AY66)</f>
        <v>18.709578</v>
      </c>
      <c r="AZ67" s="143">
        <f>AVERAGE(AZ65:AZ66)</f>
        <v>1.5</v>
      </c>
      <c r="BA67" s="86"/>
    </row>
    <row r="68" spans="1:53" s="62" customFormat="1" ht="13.5" thickBot="1" x14ac:dyDescent="0.3">
      <c r="A68" s="47"/>
      <c r="B68" s="85"/>
      <c r="C68" s="49"/>
      <c r="E68" s="35"/>
      <c r="F68" s="13"/>
      <c r="G68" s="6"/>
      <c r="H68" s="81"/>
      <c r="I68" s="81"/>
      <c r="J68" s="15"/>
      <c r="K68" s="81"/>
      <c r="L68" s="15"/>
      <c r="M68" s="81"/>
      <c r="N68" s="95"/>
      <c r="O68" s="94"/>
      <c r="P68" s="81"/>
      <c r="Q68" s="16" t="s">
        <v>158</v>
      </c>
      <c r="R68" s="16">
        <f>STDEV(R61:R66)</f>
        <v>2.8216307986599967</v>
      </c>
      <c r="T68" s="17" t="s">
        <v>158</v>
      </c>
      <c r="U68" s="81">
        <f>STDEV(U61:U66)</f>
        <v>1.9369666045882195</v>
      </c>
      <c r="V68" s="81">
        <f t="shared" ref="V68:AD68" si="33">STDEV(V61:V66)</f>
        <v>0.92569070569021306</v>
      </c>
      <c r="W68" s="15">
        <f t="shared" si="33"/>
        <v>9.7936546201291233E-2</v>
      </c>
      <c r="X68" s="81">
        <f t="shared" si="33"/>
        <v>0.43167056543415616</v>
      </c>
      <c r="Y68" s="15">
        <f t="shared" si="33"/>
        <v>2.773121709652613E-2</v>
      </c>
      <c r="Z68" s="81">
        <f t="shared" si="33"/>
        <v>1.6227254947144876</v>
      </c>
      <c r="AA68" s="81">
        <f t="shared" si="33"/>
        <v>0.95310323492683646</v>
      </c>
      <c r="AB68" s="81">
        <f t="shared" si="33"/>
        <v>0.41076928463895734</v>
      </c>
      <c r="AC68" s="81">
        <f t="shared" si="33"/>
        <v>0.80430578380640094</v>
      </c>
      <c r="AD68" s="15">
        <f t="shared" si="33"/>
        <v>0.12222575556319444</v>
      </c>
      <c r="AE68" s="16"/>
      <c r="AF68" s="80"/>
      <c r="AG68" s="80" t="s">
        <v>158</v>
      </c>
      <c r="AH68" s="34">
        <f>STDEV(AH61:AH66)</f>
        <v>10.58425589763918</v>
      </c>
      <c r="AI68" s="34">
        <f t="shared" ref="AI68:AX68" si="34">STDEV(AI61:AI66)</f>
        <v>19.126348581453467</v>
      </c>
      <c r="AJ68" s="34">
        <f t="shared" si="34"/>
        <v>2.4035545239082881</v>
      </c>
      <c r="AK68" s="34">
        <f t="shared" si="34"/>
        <v>65.857920396857438</v>
      </c>
      <c r="AL68" s="34">
        <f t="shared" si="34"/>
        <v>114.88255588096403</v>
      </c>
      <c r="AM68" s="34">
        <f t="shared" si="34"/>
        <v>17.708697404778711</v>
      </c>
      <c r="AN68" s="34">
        <f t="shared" si="34"/>
        <v>67.965088528746804</v>
      </c>
      <c r="AO68" s="34">
        <f t="shared" si="34"/>
        <v>28.017833405893718</v>
      </c>
      <c r="AP68" s="34">
        <f t="shared" si="34"/>
        <v>4.887954935977838</v>
      </c>
      <c r="AQ68" s="34">
        <f t="shared" si="34"/>
        <v>2.0987090961866652</v>
      </c>
      <c r="AR68" s="34">
        <f t="shared" si="34"/>
        <v>1.7456341738940226</v>
      </c>
      <c r="AS68" s="34">
        <f t="shared" si="34"/>
        <v>15.791616320318505</v>
      </c>
      <c r="AT68" s="34">
        <f t="shared" si="34"/>
        <v>12.693385468282363</v>
      </c>
      <c r="AU68" s="34">
        <f t="shared" si="34"/>
        <v>2.4972271663320207</v>
      </c>
      <c r="AV68" s="34">
        <f t="shared" si="34"/>
        <v>3.4051837178924642</v>
      </c>
      <c r="AW68" s="34">
        <f t="shared" si="34"/>
        <v>8.0765283124042124</v>
      </c>
      <c r="AX68" s="34">
        <f t="shared" si="34"/>
        <v>2.0861832429742759</v>
      </c>
      <c r="AY68" s="20">
        <f>STDEV(AY62:AY66)</f>
        <v>4.4465892761104104</v>
      </c>
      <c r="AZ68" s="151">
        <f>STDEV(AZ65:AZ66)</f>
        <v>1.2727922061357855</v>
      </c>
      <c r="BA68" s="86"/>
    </row>
    <row r="69" spans="1:53" x14ac:dyDescent="0.25">
      <c r="A69" s="109"/>
      <c r="B69" s="109"/>
      <c r="C69" s="119"/>
      <c r="D69" s="103"/>
      <c r="E69" s="109"/>
      <c r="F69" s="103"/>
      <c r="G69" s="103"/>
      <c r="H69" s="103"/>
      <c r="I69" s="103"/>
      <c r="J69" s="103"/>
      <c r="K69" s="103"/>
      <c r="L69" s="103"/>
      <c r="M69" s="103"/>
      <c r="N69" s="103"/>
      <c r="O69" s="103"/>
      <c r="P69" s="103"/>
      <c r="Q69" s="103"/>
      <c r="R69" s="103"/>
      <c r="S69" s="103"/>
      <c r="T69" s="129"/>
      <c r="U69" s="103"/>
      <c r="V69" s="103"/>
      <c r="W69" s="103"/>
      <c r="X69" s="103"/>
      <c r="Y69" s="103"/>
      <c r="Z69" s="103"/>
      <c r="AA69" s="103"/>
      <c r="AB69" s="103"/>
      <c r="AC69" s="103"/>
      <c r="AD69" s="103"/>
      <c r="AE69" s="103"/>
      <c r="AF69" s="103"/>
      <c r="AG69" s="103"/>
      <c r="AH69" s="109"/>
      <c r="AI69" s="109"/>
      <c r="AJ69" s="109"/>
      <c r="AK69" s="109"/>
      <c r="AL69" s="109"/>
      <c r="AM69" s="109"/>
      <c r="AN69" s="109"/>
      <c r="AO69" s="109"/>
      <c r="AP69" s="109"/>
      <c r="AQ69" s="109"/>
      <c r="AR69" s="109"/>
      <c r="AS69" s="109"/>
      <c r="AT69" s="109"/>
      <c r="AU69" s="109"/>
      <c r="AV69" s="109"/>
      <c r="AW69" s="109"/>
      <c r="AX69" s="109"/>
      <c r="AY69" s="100"/>
      <c r="AZ69" s="148"/>
      <c r="BA69" s="86"/>
    </row>
    <row r="70" spans="1:53" x14ac:dyDescent="0.25">
      <c r="A70" s="3">
        <v>11</v>
      </c>
      <c r="B70" s="3" t="s">
        <v>63</v>
      </c>
      <c r="C70" s="11" t="s">
        <v>174</v>
      </c>
      <c r="E70" s="12" t="s">
        <v>114</v>
      </c>
      <c r="F70" s="13" t="s">
        <v>67</v>
      </c>
      <c r="G70" s="6"/>
      <c r="H70" s="31">
        <v>61.590370000000007</v>
      </c>
      <c r="I70" s="31">
        <v>15.541569999999998</v>
      </c>
      <c r="J70" s="15">
        <v>0.84726000000000001</v>
      </c>
      <c r="K70" s="31">
        <v>6.6208699999999991</v>
      </c>
      <c r="L70" s="15">
        <v>9.783E-2</v>
      </c>
      <c r="M70" s="31">
        <v>1.9446199999999998</v>
      </c>
      <c r="N70" s="31">
        <v>1.5698999999999999</v>
      </c>
      <c r="O70" s="31">
        <v>0.26613999999999999</v>
      </c>
      <c r="P70" s="31">
        <v>6.1457799999999994</v>
      </c>
      <c r="Q70" s="15">
        <v>0.17242000000000002</v>
      </c>
      <c r="R70" s="31">
        <f t="shared" ref="R70:R76" si="35">SUM(H70:Q70)</f>
        <v>94.796760000000006</v>
      </c>
      <c r="S70" s="19"/>
      <c r="T70" s="17"/>
      <c r="U70" s="81">
        <v>64.970972106111233</v>
      </c>
      <c r="V70" s="81">
        <v>16.394623233391439</v>
      </c>
      <c r="W70" s="15">
        <v>0.89376481788668916</v>
      </c>
      <c r="X70" s="81">
        <v>6.9842795243507805</v>
      </c>
      <c r="Y70" s="15">
        <v>0.10319974049743266</v>
      </c>
      <c r="Z70" s="81">
        <v>2.051357245897143</v>
      </c>
      <c r="AA70" s="81">
        <v>1.6560694327600891</v>
      </c>
      <c r="AB70" s="81">
        <v>0.28074802142478511</v>
      </c>
      <c r="AC70" s="81">
        <v>6.4831125539641388</v>
      </c>
      <c r="AD70" s="15">
        <v>0.18188387260111766</v>
      </c>
      <c r="AE70" s="16">
        <v>100.00001054888484</v>
      </c>
      <c r="AF70" s="20"/>
      <c r="AG70" s="83"/>
      <c r="AH70" s="20">
        <v>0</v>
      </c>
      <c r="AI70" s="20">
        <v>6.4</v>
      </c>
      <c r="AJ70" s="20">
        <v>20</v>
      </c>
      <c r="AK70" s="20">
        <v>106.6</v>
      </c>
      <c r="AL70" s="20">
        <v>164.2</v>
      </c>
      <c r="AM70" s="20">
        <v>6.5</v>
      </c>
      <c r="AN70" s="20">
        <v>100.2</v>
      </c>
      <c r="AO70" s="20">
        <v>284.8</v>
      </c>
      <c r="AP70" s="20">
        <v>45.5</v>
      </c>
      <c r="AQ70" s="21">
        <v>13.9</v>
      </c>
      <c r="AR70" s="20">
        <v>15.8</v>
      </c>
      <c r="AS70" s="20">
        <v>27.9</v>
      </c>
      <c r="AT70" s="20">
        <v>101</v>
      </c>
      <c r="AU70" s="20">
        <v>5.2</v>
      </c>
      <c r="AV70" s="20">
        <v>30.8</v>
      </c>
      <c r="AW70" s="20">
        <v>57.7</v>
      </c>
      <c r="AX70" s="20">
        <v>4.4000000000000004</v>
      </c>
      <c r="AY70" s="20">
        <v>29.4</v>
      </c>
      <c r="AZ70" s="143">
        <v>0.8</v>
      </c>
      <c r="BA70" s="86"/>
    </row>
    <row r="71" spans="1:53" x14ac:dyDescent="0.25">
      <c r="A71" s="3">
        <v>64</v>
      </c>
      <c r="B71" s="3" t="s">
        <v>63</v>
      </c>
      <c r="C71" s="11" t="s">
        <v>174</v>
      </c>
      <c r="E71" s="12" t="s">
        <v>115</v>
      </c>
      <c r="F71" s="19">
        <v>2189</v>
      </c>
      <c r="G71" s="6"/>
      <c r="H71" s="31">
        <v>62.5</v>
      </c>
      <c r="I71" s="31">
        <v>16.780000999999999</v>
      </c>
      <c r="J71" s="15">
        <v>0.89200000000000002</v>
      </c>
      <c r="K71" s="31">
        <v>7.19</v>
      </c>
      <c r="L71" s="15">
        <v>0.16600000000000001</v>
      </c>
      <c r="M71" s="31">
        <v>4.76</v>
      </c>
      <c r="N71" s="31">
        <v>1.34</v>
      </c>
      <c r="O71" s="31">
        <v>1.68</v>
      </c>
      <c r="P71" s="31">
        <v>4.79</v>
      </c>
      <c r="Q71" s="15">
        <v>0.35899999999999999</v>
      </c>
      <c r="R71" s="31">
        <f t="shared" si="35"/>
        <v>100.45700100000001</v>
      </c>
      <c r="S71" s="19"/>
      <c r="T71" s="17"/>
      <c r="U71" s="81">
        <v>62.215673748811192</v>
      </c>
      <c r="V71" s="81">
        <v>16.703665083531607</v>
      </c>
      <c r="W71" s="15">
        <v>0.8879420957430334</v>
      </c>
      <c r="X71" s="81">
        <v>7.1572911080632391</v>
      </c>
      <c r="Y71" s="15">
        <v>0.16524482947684255</v>
      </c>
      <c r="Z71" s="81">
        <v>4.7383457127094601</v>
      </c>
      <c r="AA71" s="81">
        <v>1.3339040451745119</v>
      </c>
      <c r="AB71" s="81">
        <v>1.6723573103680449</v>
      </c>
      <c r="AC71" s="81">
        <v>4.7682092361088895</v>
      </c>
      <c r="AD71" s="15">
        <v>0.35736683001317149</v>
      </c>
      <c r="AE71" s="81">
        <f>SUM(U71:AD71)</f>
        <v>99.999999999999986</v>
      </c>
      <c r="AF71" s="80"/>
      <c r="AG71" s="80"/>
      <c r="AH71" s="20">
        <v>1</v>
      </c>
      <c r="AI71" s="20">
        <v>0</v>
      </c>
      <c r="AJ71" s="20">
        <v>18</v>
      </c>
      <c r="AK71" s="20">
        <v>20</v>
      </c>
      <c r="AL71" s="20">
        <v>546</v>
      </c>
      <c r="AM71" s="20">
        <v>44</v>
      </c>
      <c r="AN71" s="20">
        <v>299</v>
      </c>
      <c r="AO71" s="20">
        <v>194</v>
      </c>
      <c r="AP71" s="20">
        <v>34</v>
      </c>
      <c r="AQ71" s="21">
        <v>10.7</v>
      </c>
      <c r="AR71" s="20">
        <v>24</v>
      </c>
      <c r="AS71" s="20">
        <v>16</v>
      </c>
      <c r="AT71" s="20">
        <v>94</v>
      </c>
      <c r="AU71" s="20">
        <v>12</v>
      </c>
      <c r="AV71" s="20">
        <v>17</v>
      </c>
      <c r="AW71" s="20">
        <v>62</v>
      </c>
      <c r="AX71" s="20">
        <v>7</v>
      </c>
      <c r="AY71" s="13" t="s">
        <v>169</v>
      </c>
      <c r="AZ71" s="149" t="s">
        <v>169</v>
      </c>
      <c r="BA71" s="86"/>
    </row>
    <row r="72" spans="1:53" x14ac:dyDescent="0.25">
      <c r="A72" s="3">
        <v>82</v>
      </c>
      <c r="B72" s="3" t="s">
        <v>63</v>
      </c>
      <c r="C72" s="11" t="s">
        <v>174</v>
      </c>
      <c r="E72" s="12" t="s">
        <v>116</v>
      </c>
      <c r="F72" s="13" t="s">
        <v>46</v>
      </c>
      <c r="G72" s="6"/>
      <c r="H72" s="31">
        <v>62.32</v>
      </c>
      <c r="I72" s="31">
        <v>16.239999999999998</v>
      </c>
      <c r="J72" s="15">
        <v>0.879</v>
      </c>
      <c r="K72" s="31">
        <v>5.6150000000000002</v>
      </c>
      <c r="L72" s="15">
        <v>0.161</v>
      </c>
      <c r="M72" s="31">
        <v>5.84</v>
      </c>
      <c r="N72" s="31">
        <v>2.2599999999999998</v>
      </c>
      <c r="O72" s="31">
        <v>2</v>
      </c>
      <c r="P72" s="31">
        <v>3.66</v>
      </c>
      <c r="Q72" s="15">
        <v>0.17100000000000001</v>
      </c>
      <c r="R72" s="31">
        <f t="shared" si="35"/>
        <v>99.146000000000015</v>
      </c>
      <c r="S72" s="19"/>
      <c r="T72" s="89"/>
      <c r="U72" s="81">
        <v>62.856797046779491</v>
      </c>
      <c r="V72" s="81">
        <v>16.379884211163329</v>
      </c>
      <c r="W72" s="15">
        <v>0.88657131906481346</v>
      </c>
      <c r="X72" s="81">
        <v>5.663365138280918</v>
      </c>
      <c r="Y72" s="15">
        <v>0.16238678312791235</v>
      </c>
      <c r="Z72" s="81">
        <v>5.8903031892360751</v>
      </c>
      <c r="AA72" s="81">
        <v>2.2794666451495766</v>
      </c>
      <c r="AB72" s="81">
        <v>2.0172271196013956</v>
      </c>
      <c r="AC72" s="81">
        <v>3.6915256288705538</v>
      </c>
      <c r="AD72" s="15">
        <v>0.17247291872591933</v>
      </c>
      <c r="AE72" s="81">
        <f>SUM(U72:AD72)</f>
        <v>100</v>
      </c>
      <c r="AF72" s="80"/>
      <c r="AG72" s="80"/>
      <c r="AH72" s="20">
        <v>8</v>
      </c>
      <c r="AI72" s="20">
        <v>31</v>
      </c>
      <c r="AJ72" s="20">
        <v>16</v>
      </c>
      <c r="AK72" s="20">
        <v>154</v>
      </c>
      <c r="AL72" s="20">
        <v>644</v>
      </c>
      <c r="AM72" s="20">
        <v>51</v>
      </c>
      <c r="AN72" s="20">
        <v>262</v>
      </c>
      <c r="AO72" s="20">
        <v>157</v>
      </c>
      <c r="AP72" s="20">
        <v>23</v>
      </c>
      <c r="AQ72" s="21">
        <v>9.5</v>
      </c>
      <c r="AR72" s="20">
        <v>17</v>
      </c>
      <c r="AS72" s="20">
        <v>35</v>
      </c>
      <c r="AT72" s="20">
        <v>61</v>
      </c>
      <c r="AU72" s="20">
        <v>6</v>
      </c>
      <c r="AV72" s="20">
        <v>23</v>
      </c>
      <c r="AW72" s="20">
        <v>44</v>
      </c>
      <c r="AX72" s="20">
        <v>4</v>
      </c>
      <c r="AY72" s="13" t="s">
        <v>169</v>
      </c>
      <c r="AZ72" s="149" t="s">
        <v>169</v>
      </c>
      <c r="BA72" s="86"/>
    </row>
    <row r="73" spans="1:53" x14ac:dyDescent="0.25">
      <c r="A73" s="3">
        <v>94</v>
      </c>
      <c r="B73" s="3" t="s">
        <v>63</v>
      </c>
      <c r="C73" s="11" t="s">
        <v>174</v>
      </c>
      <c r="E73" s="12" t="s">
        <v>117</v>
      </c>
      <c r="F73" s="13" t="s">
        <v>46</v>
      </c>
      <c r="G73" s="6"/>
      <c r="H73" s="31">
        <v>60.88</v>
      </c>
      <c r="I73" s="31">
        <v>18.89</v>
      </c>
      <c r="J73" s="15">
        <v>1.1240000000000001</v>
      </c>
      <c r="K73" s="31">
        <v>5.0209999999999999</v>
      </c>
      <c r="L73" s="15">
        <v>9.8000000000000004E-2</v>
      </c>
      <c r="M73" s="31">
        <v>7.03</v>
      </c>
      <c r="N73" s="31">
        <v>0.37</v>
      </c>
      <c r="O73" s="31">
        <v>1.27</v>
      </c>
      <c r="P73" s="31">
        <v>3.51</v>
      </c>
      <c r="Q73" s="15">
        <v>0.28499999999999998</v>
      </c>
      <c r="R73" s="31">
        <f t="shared" si="35"/>
        <v>98.478000000000009</v>
      </c>
      <c r="S73" s="52"/>
      <c r="T73" s="89"/>
      <c r="U73" s="81">
        <v>61.820914315887805</v>
      </c>
      <c r="V73" s="81">
        <v>19.18194926785678</v>
      </c>
      <c r="W73" s="15">
        <v>1.1413716769227644</v>
      </c>
      <c r="X73" s="81">
        <v>5.0986007026950171</v>
      </c>
      <c r="Y73" s="15">
        <v>9.951461240073925E-2</v>
      </c>
      <c r="Z73" s="81">
        <v>7.1386502569101724</v>
      </c>
      <c r="AA73" s="81">
        <v>0.37571843457421961</v>
      </c>
      <c r="AB73" s="81">
        <v>1.2896281402952943</v>
      </c>
      <c r="AC73" s="81">
        <v>3.5642478523121914</v>
      </c>
      <c r="AD73" s="15">
        <v>0.28940474014500694</v>
      </c>
      <c r="AE73" s="81">
        <f>SUM(U73:AD73)</f>
        <v>99.999999999999986</v>
      </c>
      <c r="AF73" s="83"/>
      <c r="AG73" s="83"/>
      <c r="AH73" s="20">
        <v>18</v>
      </c>
      <c r="AI73" s="20">
        <v>59</v>
      </c>
      <c r="AJ73" s="20">
        <v>27</v>
      </c>
      <c r="AK73" s="20">
        <v>182</v>
      </c>
      <c r="AL73" s="20">
        <v>449</v>
      </c>
      <c r="AM73" s="20">
        <v>34</v>
      </c>
      <c r="AN73" s="20">
        <v>397</v>
      </c>
      <c r="AO73" s="20">
        <v>140</v>
      </c>
      <c r="AP73" s="20">
        <v>25</v>
      </c>
      <c r="AQ73" s="21">
        <v>8.8000000000000007</v>
      </c>
      <c r="AR73" s="20">
        <v>23</v>
      </c>
      <c r="AS73" s="20">
        <v>40</v>
      </c>
      <c r="AT73" s="20">
        <v>79</v>
      </c>
      <c r="AU73" s="20">
        <v>1</v>
      </c>
      <c r="AV73" s="20">
        <v>20</v>
      </c>
      <c r="AW73" s="20">
        <v>50</v>
      </c>
      <c r="AX73" s="20">
        <v>4</v>
      </c>
      <c r="AY73" s="13" t="s">
        <v>169</v>
      </c>
      <c r="AZ73" s="149" t="s">
        <v>169</v>
      </c>
      <c r="BA73" s="86"/>
    </row>
    <row r="74" spans="1:53" x14ac:dyDescent="0.25">
      <c r="A74" s="3">
        <v>99</v>
      </c>
      <c r="B74" s="3" t="s">
        <v>63</v>
      </c>
      <c r="C74" s="11" t="s">
        <v>174</v>
      </c>
      <c r="E74" s="12" t="s">
        <v>118</v>
      </c>
      <c r="F74" s="13" t="s">
        <v>49</v>
      </c>
      <c r="G74" s="6"/>
      <c r="H74" s="31">
        <v>63.4</v>
      </c>
      <c r="I74" s="31">
        <v>18.170000000000002</v>
      </c>
      <c r="J74" s="15">
        <v>0.54500000000000004</v>
      </c>
      <c r="K74" s="31">
        <v>3.8759999999999999</v>
      </c>
      <c r="L74" s="15">
        <v>7.9000000000000001E-2</v>
      </c>
      <c r="M74" s="31">
        <v>6.36</v>
      </c>
      <c r="N74" s="31">
        <v>1.82</v>
      </c>
      <c r="O74" s="31">
        <v>0.71</v>
      </c>
      <c r="P74" s="31">
        <v>4.09</v>
      </c>
      <c r="Q74" s="15">
        <v>0.2</v>
      </c>
      <c r="R74" s="31">
        <f t="shared" si="35"/>
        <v>99.249999999999986</v>
      </c>
      <c r="S74" s="52"/>
      <c r="T74" s="89"/>
      <c r="U74" s="81">
        <v>63.879093198992443</v>
      </c>
      <c r="V74" s="81">
        <v>18.30730478589421</v>
      </c>
      <c r="W74" s="15">
        <v>0.54911838790931999</v>
      </c>
      <c r="X74" s="81">
        <v>3.9052896725440802</v>
      </c>
      <c r="Y74" s="15">
        <v>7.9596977329974811E-2</v>
      </c>
      <c r="Z74" s="81">
        <v>6.4080604534005037</v>
      </c>
      <c r="AA74" s="81">
        <v>1.8337531486146095</v>
      </c>
      <c r="AB74" s="81">
        <v>0.7153652392947103</v>
      </c>
      <c r="AC74" s="81">
        <v>4.1209068010075569</v>
      </c>
      <c r="AD74" s="15">
        <v>0.20151133501259447</v>
      </c>
      <c r="AE74" s="81">
        <f>SUM(U74:AD74)</f>
        <v>100.00000000000001</v>
      </c>
      <c r="AF74" s="80"/>
      <c r="AG74" s="80"/>
      <c r="AH74" s="20">
        <v>10</v>
      </c>
      <c r="AI74" s="20">
        <v>6</v>
      </c>
      <c r="AJ74" s="20">
        <v>10</v>
      </c>
      <c r="AK74" s="20">
        <v>63</v>
      </c>
      <c r="AL74" s="20">
        <v>237</v>
      </c>
      <c r="AM74" s="20">
        <v>14</v>
      </c>
      <c r="AN74" s="20">
        <v>833</v>
      </c>
      <c r="AO74" s="20">
        <v>131</v>
      </c>
      <c r="AP74" s="20">
        <v>12</v>
      </c>
      <c r="AQ74" s="21">
        <v>4.9000000000000004</v>
      </c>
      <c r="AR74" s="20">
        <v>20</v>
      </c>
      <c r="AS74" s="20">
        <v>2</v>
      </c>
      <c r="AT74" s="20">
        <v>28</v>
      </c>
      <c r="AU74" s="20">
        <v>7</v>
      </c>
      <c r="AV74" s="20">
        <v>19</v>
      </c>
      <c r="AW74" s="20">
        <v>39</v>
      </c>
      <c r="AX74" s="20">
        <v>3</v>
      </c>
      <c r="AY74" s="13" t="s">
        <v>169</v>
      </c>
      <c r="AZ74" s="149" t="s">
        <v>169</v>
      </c>
      <c r="BA74" s="86"/>
    </row>
    <row r="75" spans="1:53" ht="15" x14ac:dyDescent="0.25">
      <c r="A75" s="3">
        <v>101</v>
      </c>
      <c r="B75" s="3" t="s">
        <v>63</v>
      </c>
      <c r="C75" s="11" t="s">
        <v>174</v>
      </c>
      <c r="E75" s="12" t="s">
        <v>119</v>
      </c>
      <c r="F75" s="13" t="s">
        <v>68</v>
      </c>
      <c r="G75" s="6"/>
      <c r="H75" s="31">
        <v>63.84</v>
      </c>
      <c r="I75" s="31">
        <v>18.09</v>
      </c>
      <c r="J75" s="15">
        <v>0.54300000000000004</v>
      </c>
      <c r="K75" s="31">
        <v>4.1550000000000002</v>
      </c>
      <c r="L75" s="15">
        <v>9.8000000000000004E-2</v>
      </c>
      <c r="M75" s="31">
        <v>6.07</v>
      </c>
      <c r="N75" s="31">
        <v>1.89</v>
      </c>
      <c r="O75" s="31">
        <v>1.04</v>
      </c>
      <c r="P75" s="31">
        <v>4.1900000000000004</v>
      </c>
      <c r="Q75" s="15">
        <v>0.192</v>
      </c>
      <c r="R75" s="31">
        <f t="shared" si="35"/>
        <v>100.10800000000002</v>
      </c>
      <c r="T75" s="69"/>
      <c r="U75" s="81">
        <v>63.771127182642736</v>
      </c>
      <c r="V75" s="81">
        <v>18.070483877412393</v>
      </c>
      <c r="W75" s="15">
        <v>0.54241419267191426</v>
      </c>
      <c r="X75" s="81">
        <v>4.1505174411635428</v>
      </c>
      <c r="Y75" s="15">
        <v>9.78942741838814E-2</v>
      </c>
      <c r="Z75" s="81">
        <v>6.0634514724097963</v>
      </c>
      <c r="AA75" s="81">
        <v>1.8879610021177125</v>
      </c>
      <c r="AB75" s="81">
        <v>1.0388780117473126</v>
      </c>
      <c r="AC75" s="81">
        <v>4.1854796819435007</v>
      </c>
      <c r="AD75" s="15">
        <v>0.1917928637071962</v>
      </c>
      <c r="AE75" s="81">
        <f>SUM(U75:AD75)</f>
        <v>99.999999999999986</v>
      </c>
      <c r="AF75" s="80"/>
      <c r="AG75" s="80"/>
      <c r="AH75" s="20">
        <v>9</v>
      </c>
      <c r="AI75" s="20">
        <v>8</v>
      </c>
      <c r="AJ75" s="20">
        <v>11</v>
      </c>
      <c r="AK75" s="20">
        <v>52</v>
      </c>
      <c r="AL75" s="20">
        <v>238</v>
      </c>
      <c r="AM75" s="20">
        <v>16</v>
      </c>
      <c r="AN75" s="20">
        <v>861</v>
      </c>
      <c r="AO75" s="20">
        <v>130</v>
      </c>
      <c r="AP75" s="20">
        <v>10</v>
      </c>
      <c r="AQ75" s="21">
        <v>4</v>
      </c>
      <c r="AR75" s="20">
        <v>21</v>
      </c>
      <c r="AS75" s="20">
        <v>19</v>
      </c>
      <c r="AT75" s="20">
        <v>82</v>
      </c>
      <c r="AU75" s="20">
        <v>8</v>
      </c>
      <c r="AV75" s="20">
        <v>9</v>
      </c>
      <c r="AW75" s="20">
        <v>35</v>
      </c>
      <c r="AX75" s="20">
        <v>3</v>
      </c>
      <c r="AY75" s="13" t="s">
        <v>169</v>
      </c>
      <c r="AZ75" s="149" t="s">
        <v>169</v>
      </c>
      <c r="BA75" s="86"/>
    </row>
    <row r="76" spans="1:53" x14ac:dyDescent="0.25">
      <c r="A76" s="3">
        <v>114</v>
      </c>
      <c r="B76" s="3" t="s">
        <v>63</v>
      </c>
      <c r="C76" s="11" t="s">
        <v>174</v>
      </c>
      <c r="E76" s="12" t="s">
        <v>120</v>
      </c>
      <c r="F76" s="13" t="s">
        <v>35</v>
      </c>
      <c r="G76" s="6"/>
      <c r="H76" s="31">
        <v>62.321739999999998</v>
      </c>
      <c r="I76" s="31">
        <v>15.882230000000002</v>
      </c>
      <c r="J76" s="15">
        <v>1.0957399999999999</v>
      </c>
      <c r="K76" s="31">
        <v>5.61944</v>
      </c>
      <c r="L76" s="15">
        <v>8.695E-2</v>
      </c>
      <c r="M76" s="31">
        <v>4.7353200000000006</v>
      </c>
      <c r="N76" s="31">
        <v>2.7133000000000003</v>
      </c>
      <c r="O76" s="31">
        <v>2.86252</v>
      </c>
      <c r="P76" s="31">
        <v>4.0569499999999996</v>
      </c>
      <c r="Q76" s="73">
        <v>0.23923000000000003</v>
      </c>
      <c r="R76" s="72">
        <f t="shared" si="35"/>
        <v>99.613420000000019</v>
      </c>
      <c r="T76" s="70"/>
      <c r="U76" s="72">
        <v>62.563598358534421</v>
      </c>
      <c r="V76" s="72">
        <v>15.943865796395707</v>
      </c>
      <c r="W76" s="73">
        <v>1.0999923504282856</v>
      </c>
      <c r="X76" s="72">
        <v>5.6412479362720394</v>
      </c>
      <c r="Y76" s="73">
        <v>8.7287435769196564E-2</v>
      </c>
      <c r="Z76" s="72">
        <v>4.7536968412489005</v>
      </c>
      <c r="AA76" s="72">
        <v>2.7238297811680399</v>
      </c>
      <c r="AB76" s="72">
        <v>2.873628874503054</v>
      </c>
      <c r="AC76" s="72">
        <v>4.0726942213207806</v>
      </c>
      <c r="AD76" s="73">
        <v>0.24015840435957325</v>
      </c>
      <c r="AE76" s="72">
        <v>100</v>
      </c>
      <c r="AF76" s="80"/>
      <c r="AG76" s="80"/>
      <c r="AH76" s="75">
        <v>27.768789999999996</v>
      </c>
      <c r="AI76" s="75">
        <v>47.171469999999999</v>
      </c>
      <c r="AJ76" s="75">
        <v>13.889380000000001</v>
      </c>
      <c r="AK76" s="75">
        <v>110.53039</v>
      </c>
      <c r="AL76" s="75">
        <v>497.01626999999996</v>
      </c>
      <c r="AM76" s="75">
        <v>87.340350000000001</v>
      </c>
      <c r="AN76" s="75">
        <v>343.13922000000002</v>
      </c>
      <c r="AO76" s="75">
        <v>313.72042999999996</v>
      </c>
      <c r="AP76" s="75">
        <v>25.976150000000001</v>
      </c>
      <c r="AQ76" s="76">
        <v>19.126830000000002</v>
      </c>
      <c r="AR76" s="75">
        <v>19.26756</v>
      </c>
      <c r="AS76" s="75">
        <v>39.075070000000004</v>
      </c>
      <c r="AT76" s="75">
        <v>67.694020000000009</v>
      </c>
      <c r="AU76" s="75">
        <v>9.5164300000000015</v>
      </c>
      <c r="AV76" s="75">
        <v>31.867920000000002</v>
      </c>
      <c r="AW76" s="75">
        <v>60.757979999999996</v>
      </c>
      <c r="AX76" s="75">
        <v>11.626099999999999</v>
      </c>
      <c r="AY76" s="75">
        <v>31.107530000000001</v>
      </c>
      <c r="AZ76" s="150" t="s">
        <v>169</v>
      </c>
      <c r="BA76" s="86"/>
    </row>
    <row r="77" spans="1:53" s="62" customFormat="1" x14ac:dyDescent="0.25">
      <c r="A77" s="3"/>
      <c r="B77" s="3"/>
      <c r="C77" s="11"/>
      <c r="E77" s="12"/>
      <c r="F77" s="13"/>
      <c r="G77" s="6"/>
      <c r="H77" s="81"/>
      <c r="I77" s="81"/>
      <c r="J77" s="15"/>
      <c r="K77" s="81"/>
      <c r="L77" s="15"/>
      <c r="M77" s="81"/>
      <c r="N77" s="81"/>
      <c r="O77" s="81"/>
      <c r="P77" s="81"/>
      <c r="Q77" s="19" t="s">
        <v>157</v>
      </c>
      <c r="R77" s="31">
        <f>AVERAGE(R70:R76)</f>
        <v>98.835597285714286</v>
      </c>
      <c r="S77" s="80" t="s">
        <v>166</v>
      </c>
      <c r="T77" s="18" t="s">
        <v>157</v>
      </c>
      <c r="U77" s="81">
        <f>AVERAGE(U70:U76)</f>
        <v>63.15402513682276</v>
      </c>
      <c r="V77" s="81">
        <f t="shared" ref="V77:AD77" si="36">AVERAGE(V70:V76)</f>
        <v>17.28311089366364</v>
      </c>
      <c r="W77" s="15">
        <f t="shared" si="36"/>
        <v>0.85731069151811723</v>
      </c>
      <c r="X77" s="81">
        <f t="shared" si="36"/>
        <v>5.5143702176242311</v>
      </c>
      <c r="Y77" s="15">
        <f t="shared" si="36"/>
        <v>0.1135892361122828</v>
      </c>
      <c r="Z77" s="81">
        <f t="shared" si="36"/>
        <v>5.2919807388302926</v>
      </c>
      <c r="AA77" s="81">
        <f t="shared" si="36"/>
        <v>1.7272432127941084</v>
      </c>
      <c r="AB77" s="81">
        <f t="shared" si="36"/>
        <v>1.412547531033514</v>
      </c>
      <c r="AC77" s="81">
        <f t="shared" si="36"/>
        <v>4.4123108536468019</v>
      </c>
      <c r="AD77" s="15">
        <f t="shared" si="36"/>
        <v>0.23351299493779706</v>
      </c>
      <c r="AE77" s="81"/>
      <c r="AF77" s="80"/>
      <c r="AG77" s="80" t="s">
        <v>157</v>
      </c>
      <c r="AH77" s="20">
        <f>AVERAGE(AH70:AH76)</f>
        <v>10.538398571428571</v>
      </c>
      <c r="AI77" s="20">
        <f t="shared" ref="AI77:AX77" si="37">AVERAGE(AI70:AI76)</f>
        <v>22.510210000000001</v>
      </c>
      <c r="AJ77" s="20">
        <f t="shared" si="37"/>
        <v>16.555625714285714</v>
      </c>
      <c r="AK77" s="20">
        <f t="shared" si="37"/>
        <v>98.304341428571433</v>
      </c>
      <c r="AL77" s="20">
        <f t="shared" si="37"/>
        <v>396.45946714285714</v>
      </c>
      <c r="AM77" s="20">
        <f t="shared" si="37"/>
        <v>36.120049999999999</v>
      </c>
      <c r="AN77" s="20">
        <f t="shared" si="37"/>
        <v>442.19131714285714</v>
      </c>
      <c r="AO77" s="20">
        <f t="shared" si="37"/>
        <v>192.93149</v>
      </c>
      <c r="AP77" s="20">
        <f t="shared" si="37"/>
        <v>25.068021428571427</v>
      </c>
      <c r="AQ77" s="20">
        <f t="shared" si="37"/>
        <v>10.132404285714287</v>
      </c>
      <c r="AR77" s="20">
        <f t="shared" si="37"/>
        <v>20.009651428571427</v>
      </c>
      <c r="AS77" s="20">
        <f t="shared" si="37"/>
        <v>25.567867142857146</v>
      </c>
      <c r="AT77" s="20">
        <f t="shared" si="37"/>
        <v>73.242002857142865</v>
      </c>
      <c r="AU77" s="20">
        <f t="shared" si="37"/>
        <v>6.9594900000000006</v>
      </c>
      <c r="AV77" s="20">
        <f t="shared" si="37"/>
        <v>21.523988571428571</v>
      </c>
      <c r="AW77" s="20">
        <f t="shared" si="37"/>
        <v>49.779711428571424</v>
      </c>
      <c r="AX77" s="20">
        <f t="shared" si="37"/>
        <v>5.2894428571428573</v>
      </c>
      <c r="AY77" s="20">
        <f>AVERAGE(AY70,AY76)</f>
        <v>30.253765000000001</v>
      </c>
      <c r="AZ77" s="149" t="s">
        <v>169</v>
      </c>
      <c r="BA77" s="86"/>
    </row>
    <row r="78" spans="1:53" ht="13.5" thickBot="1" x14ac:dyDescent="0.3">
      <c r="A78" s="27"/>
      <c r="B78" s="1"/>
      <c r="C78" s="49"/>
      <c r="E78" s="27"/>
      <c r="F78" s="6"/>
      <c r="G78" s="6"/>
      <c r="H78" s="19"/>
      <c r="I78" s="19"/>
      <c r="J78" s="19"/>
      <c r="K78" s="19"/>
      <c r="L78" s="19"/>
      <c r="M78" s="19"/>
      <c r="N78" s="91"/>
      <c r="O78" s="92"/>
      <c r="P78" s="91"/>
      <c r="Q78" s="16" t="s">
        <v>158</v>
      </c>
      <c r="R78" s="38">
        <f>STDEV(R70:R76)</f>
        <v>1.895658581282921</v>
      </c>
      <c r="T78" s="17" t="s">
        <v>158</v>
      </c>
      <c r="U78" s="81">
        <f>STDEV(U70:U76)</f>
        <v>1.1032128100271568</v>
      </c>
      <c r="V78" s="81">
        <f t="shared" ref="V78:AD78" si="38">STDEV(V70:V76)</f>
        <v>1.2253625419714578</v>
      </c>
      <c r="W78" s="15">
        <f t="shared" si="38"/>
        <v>0.23694257481798447</v>
      </c>
      <c r="X78" s="81">
        <f t="shared" si="38"/>
        <v>1.259644046948214</v>
      </c>
      <c r="Y78" s="15">
        <f t="shared" si="38"/>
        <v>3.5235228017531837E-2</v>
      </c>
      <c r="Z78" s="81">
        <f t="shared" si="38"/>
        <v>1.6686761721597982</v>
      </c>
      <c r="AA78" s="81">
        <f t="shared" si="38"/>
        <v>0.74405540963354677</v>
      </c>
      <c r="AB78" s="81">
        <f t="shared" si="38"/>
        <v>0.8650306914238165</v>
      </c>
      <c r="AC78" s="81">
        <f t="shared" si="38"/>
        <v>0.99207977623341492</v>
      </c>
      <c r="AD78" s="15">
        <f t="shared" si="38"/>
        <v>6.7901833402644787E-2</v>
      </c>
      <c r="AE78" s="80"/>
      <c r="AF78" s="80"/>
      <c r="AG78" s="80" t="s">
        <v>158</v>
      </c>
      <c r="AH78" s="34">
        <f>STDEV(AH70:AH76)</f>
        <v>9.6927875841789835</v>
      </c>
      <c r="AI78" s="34">
        <f t="shared" ref="AI78:AX78" si="39">STDEV(AI70:AI76)</f>
        <v>23.31358939278477</v>
      </c>
      <c r="AJ78" s="34">
        <f t="shared" si="39"/>
        <v>5.8351474880499135</v>
      </c>
      <c r="AK78" s="34">
        <f t="shared" si="39"/>
        <v>57.514233466763201</v>
      </c>
      <c r="AL78" s="34">
        <f t="shared" si="39"/>
        <v>183.02643207759439</v>
      </c>
      <c r="AM78" s="34">
        <f t="shared" si="39"/>
        <v>27.937372383317776</v>
      </c>
      <c r="AN78" s="34">
        <f t="shared" si="39"/>
        <v>291.5237090433825</v>
      </c>
      <c r="AO78" s="34">
        <f t="shared" si="39"/>
        <v>76.288519630024908</v>
      </c>
      <c r="AP78" s="34">
        <f t="shared" si="39"/>
        <v>12.248608631318675</v>
      </c>
      <c r="AQ78" s="34">
        <f t="shared" si="39"/>
        <v>5.2053867865377583</v>
      </c>
      <c r="AR78" s="34">
        <f t="shared" si="39"/>
        <v>2.9770179795416736</v>
      </c>
      <c r="AS78" s="34">
        <f t="shared" si="39"/>
        <v>13.995596235133767</v>
      </c>
      <c r="AT78" s="34">
        <f t="shared" si="39"/>
        <v>24.285604330138806</v>
      </c>
      <c r="AU78" s="34">
        <f t="shared" si="39"/>
        <v>3.4775693744386067</v>
      </c>
      <c r="AV78" s="34">
        <f t="shared" si="39"/>
        <v>7.9710908597410688</v>
      </c>
      <c r="AW78" s="34">
        <f t="shared" si="39"/>
        <v>10.806513809561734</v>
      </c>
      <c r="AX78" s="34">
        <f t="shared" si="39"/>
        <v>3.1005042879383025</v>
      </c>
      <c r="AY78" s="34">
        <f>STDEV(AY70,AY76)</f>
        <v>1.207406042079467</v>
      </c>
      <c r="AZ78" s="152" t="s">
        <v>169</v>
      </c>
      <c r="BA78" s="86"/>
    </row>
    <row r="79" spans="1:53" x14ac:dyDescent="0.25">
      <c r="A79" s="109"/>
      <c r="B79" s="109"/>
      <c r="C79" s="119"/>
      <c r="D79" s="103"/>
      <c r="E79" s="109"/>
      <c r="F79" s="103"/>
      <c r="G79" s="103"/>
      <c r="H79" s="103"/>
      <c r="I79" s="103"/>
      <c r="J79" s="103"/>
      <c r="K79" s="103"/>
      <c r="L79" s="103"/>
      <c r="M79" s="103"/>
      <c r="N79" s="103"/>
      <c r="O79" s="103"/>
      <c r="P79" s="103"/>
      <c r="Q79" s="103"/>
      <c r="R79" s="103"/>
      <c r="S79" s="103"/>
      <c r="T79" s="129"/>
      <c r="U79" s="103"/>
      <c r="V79" s="103"/>
      <c r="W79" s="103"/>
      <c r="X79" s="103"/>
      <c r="Y79" s="103"/>
      <c r="Z79" s="103"/>
      <c r="AA79" s="103"/>
      <c r="AB79" s="103"/>
      <c r="AC79" s="103"/>
      <c r="AD79" s="103"/>
      <c r="AE79" s="103"/>
      <c r="AF79" s="103"/>
      <c r="AG79" s="103"/>
      <c r="AH79" s="109"/>
      <c r="AI79" s="109"/>
      <c r="AJ79" s="109"/>
      <c r="AK79" s="109"/>
      <c r="AL79" s="109"/>
      <c r="AM79" s="109"/>
      <c r="AN79" s="109"/>
      <c r="AO79" s="109"/>
      <c r="AP79" s="109"/>
      <c r="AQ79" s="109"/>
      <c r="AR79" s="109"/>
      <c r="AS79" s="109"/>
      <c r="AT79" s="109"/>
      <c r="AU79" s="109"/>
      <c r="AV79" s="109"/>
      <c r="AW79" s="109"/>
      <c r="AX79" s="109"/>
      <c r="AY79" s="100"/>
      <c r="AZ79" s="148"/>
      <c r="BA79" s="86"/>
    </row>
    <row r="80" spans="1:53" ht="25.5" x14ac:dyDescent="0.25">
      <c r="A80" s="3">
        <v>70</v>
      </c>
      <c r="B80" s="3" t="s">
        <v>63</v>
      </c>
      <c r="C80" s="11" t="s">
        <v>175</v>
      </c>
      <c r="E80" s="12" t="s">
        <v>121</v>
      </c>
      <c r="F80" s="13" t="s">
        <v>64</v>
      </c>
      <c r="G80" s="6"/>
      <c r="H80" s="31">
        <v>59.69</v>
      </c>
      <c r="I80" s="31">
        <v>14.87</v>
      </c>
      <c r="J80" s="15">
        <v>0.81100000000000005</v>
      </c>
      <c r="K80" s="31">
        <v>5.68</v>
      </c>
      <c r="L80" s="15">
        <v>0.124</v>
      </c>
      <c r="M80" s="31">
        <v>4.75</v>
      </c>
      <c r="N80" s="31">
        <v>1.39</v>
      </c>
      <c r="O80" s="31">
        <v>2.4300000000000002</v>
      </c>
      <c r="P80" s="31">
        <v>3.23</v>
      </c>
      <c r="Q80" s="15">
        <v>0.24099999999999999</v>
      </c>
      <c r="R80" s="31">
        <f>SUM(H80:Q80)</f>
        <v>93.216000000000022</v>
      </c>
      <c r="S80" s="83"/>
      <c r="T80" s="89"/>
      <c r="U80" s="81">
        <v>64.034071404050792</v>
      </c>
      <c r="V80" s="81">
        <v>15.952197047717126</v>
      </c>
      <c r="W80" s="15">
        <v>0.87002231376587702</v>
      </c>
      <c r="X80" s="81">
        <v>6.0933745279780283</v>
      </c>
      <c r="Y80" s="15">
        <v>0.13302437349811189</v>
      </c>
      <c r="Z80" s="81">
        <v>5.0956917267421886</v>
      </c>
      <c r="AA80" s="81">
        <v>1.491160315825609</v>
      </c>
      <c r="AB80" s="81">
        <v>2.6068486096807413</v>
      </c>
      <c r="AC80" s="81">
        <v>3.4650703741846884</v>
      </c>
      <c r="AD80" s="15">
        <v>0.25853930655681417</v>
      </c>
      <c r="AE80" s="81">
        <f>SUM(U80:AD80)</f>
        <v>99.999999999999972</v>
      </c>
      <c r="AF80" s="83"/>
      <c r="AG80" s="83"/>
      <c r="AH80" s="20">
        <v>4</v>
      </c>
      <c r="AI80" s="20">
        <v>2</v>
      </c>
      <c r="AJ80" s="20">
        <v>9</v>
      </c>
      <c r="AK80" s="20">
        <v>93</v>
      </c>
      <c r="AL80" s="20">
        <v>687</v>
      </c>
      <c r="AM80" s="20">
        <v>46</v>
      </c>
      <c r="AN80" s="20">
        <v>281</v>
      </c>
      <c r="AO80" s="20">
        <v>160</v>
      </c>
      <c r="AP80" s="20">
        <v>32</v>
      </c>
      <c r="AQ80" s="21">
        <v>12.8</v>
      </c>
      <c r="AR80" s="20">
        <v>13</v>
      </c>
      <c r="AS80" s="20">
        <v>10</v>
      </c>
      <c r="AT80" s="20">
        <v>63</v>
      </c>
      <c r="AU80" s="20">
        <v>11</v>
      </c>
      <c r="AV80" s="20">
        <v>20</v>
      </c>
      <c r="AW80" s="20">
        <v>50</v>
      </c>
      <c r="AX80" s="20">
        <v>10</v>
      </c>
      <c r="AY80" s="13" t="s">
        <v>169</v>
      </c>
      <c r="AZ80" s="149" t="s">
        <v>169</v>
      </c>
      <c r="BA80" s="86"/>
    </row>
    <row r="81" spans="1:53" ht="25.5" x14ac:dyDescent="0.25">
      <c r="A81" s="3">
        <v>116</v>
      </c>
      <c r="B81" s="3" t="s">
        <v>63</v>
      </c>
      <c r="C81" s="11" t="s">
        <v>175</v>
      </c>
      <c r="E81" s="12" t="s">
        <v>122</v>
      </c>
      <c r="F81" s="13" t="s">
        <v>40</v>
      </c>
      <c r="G81" s="6"/>
      <c r="H81" s="31">
        <v>61.877959999999995</v>
      </c>
      <c r="I81" s="31">
        <v>14.924719999999999</v>
      </c>
      <c r="J81" s="15">
        <v>0.80214000000000008</v>
      </c>
      <c r="K81" s="31">
        <v>6.5993000000000004</v>
      </c>
      <c r="L81" s="15">
        <v>0.16861000000000001</v>
      </c>
      <c r="M81" s="31">
        <v>4.6484299999999994</v>
      </c>
      <c r="N81" s="31">
        <v>1.3986500000000002</v>
      </c>
      <c r="O81" s="31">
        <v>3.5671800000000005</v>
      </c>
      <c r="P81" s="31">
        <v>3.1533600000000002</v>
      </c>
      <c r="Q81" s="15">
        <v>0.25844</v>
      </c>
      <c r="R81" s="31">
        <f>SUM(H81:Q81)</f>
        <v>97.398789999999991</v>
      </c>
      <c r="S81" s="80"/>
      <c r="T81" s="17"/>
      <c r="U81" s="81">
        <v>63.530515776375069</v>
      </c>
      <c r="V81" s="81">
        <v>15.323309938110121</v>
      </c>
      <c r="W81" s="15">
        <v>0.82356250795697705</v>
      </c>
      <c r="X81" s="81">
        <v>6.7755454892668094</v>
      </c>
      <c r="Y81" s="15">
        <v>0.17311301576610802</v>
      </c>
      <c r="Z81" s="81">
        <v>4.772574200092814</v>
      </c>
      <c r="AA81" s="81">
        <v>1.436003318316037</v>
      </c>
      <c r="AB81" s="81">
        <v>3.6624475866232449</v>
      </c>
      <c r="AC81" s="81">
        <v>3.2375758222893918</v>
      </c>
      <c r="AD81" s="15">
        <v>0.2653420781364863</v>
      </c>
      <c r="AE81" s="81">
        <v>99.999989732933059</v>
      </c>
      <c r="AF81" s="80"/>
      <c r="AG81" s="83"/>
      <c r="AH81" s="20">
        <v>0.71955999999999987</v>
      </c>
      <c r="AI81" s="20">
        <v>1.54128</v>
      </c>
      <c r="AJ81" s="20">
        <v>10.431229999999999</v>
      </c>
      <c r="AK81" s="20">
        <v>82.261050000000012</v>
      </c>
      <c r="AL81" s="20">
        <v>883.76928999999996</v>
      </c>
      <c r="AM81" s="20">
        <v>85.442890000000006</v>
      </c>
      <c r="AN81" s="20">
        <v>225.99861000000001</v>
      </c>
      <c r="AO81" s="20">
        <v>154.85121000000004</v>
      </c>
      <c r="AP81" s="20">
        <v>31.864139999999999</v>
      </c>
      <c r="AQ81" s="21">
        <v>8.3154700000000012</v>
      </c>
      <c r="AR81" s="20">
        <v>15.26666</v>
      </c>
      <c r="AS81" s="20">
        <v>5.2086900000000007</v>
      </c>
      <c r="AT81" s="20">
        <v>63.987339999999996</v>
      </c>
      <c r="AU81" s="20">
        <v>7.9249299999999989</v>
      </c>
      <c r="AV81" s="20">
        <v>23.721800000000002</v>
      </c>
      <c r="AW81" s="20">
        <v>47.664970000000004</v>
      </c>
      <c r="AX81" s="20">
        <v>9.2929399999999998</v>
      </c>
      <c r="AY81" s="20">
        <v>24.965029999999995</v>
      </c>
      <c r="AZ81" s="149" t="s">
        <v>169</v>
      </c>
      <c r="BA81" s="86"/>
    </row>
    <row r="82" spans="1:53" ht="25.5" x14ac:dyDescent="0.25">
      <c r="A82" s="3">
        <v>207</v>
      </c>
      <c r="B82" s="3" t="s">
        <v>63</v>
      </c>
      <c r="C82" s="11" t="s">
        <v>175</v>
      </c>
      <c r="E82" s="12" t="s">
        <v>123</v>
      </c>
      <c r="F82" s="13" t="s">
        <v>66</v>
      </c>
      <c r="G82" s="6"/>
      <c r="H82" s="31">
        <v>62.929679999999998</v>
      </c>
      <c r="I82" s="31">
        <v>14.98724</v>
      </c>
      <c r="J82" s="15">
        <v>0.78681999999999996</v>
      </c>
      <c r="K82" s="31">
        <v>6.0623499999999995</v>
      </c>
      <c r="L82" s="15">
        <v>0.13199000000000002</v>
      </c>
      <c r="M82" s="31">
        <v>4.6698999999999993</v>
      </c>
      <c r="N82" s="31">
        <v>0.97897999999999996</v>
      </c>
      <c r="O82" s="31">
        <v>3.0150099999999997</v>
      </c>
      <c r="P82" s="31">
        <v>3.3275800000000002</v>
      </c>
      <c r="Q82" s="15">
        <v>0.25194</v>
      </c>
      <c r="R82" s="31">
        <f>SUM(H82:Q82)</f>
        <v>97.141490000000019</v>
      </c>
      <c r="S82" s="81"/>
      <c r="T82" s="17"/>
      <c r="U82" s="81">
        <v>64.781464645024485</v>
      </c>
      <c r="V82" s="81">
        <v>15.428258306517636</v>
      </c>
      <c r="W82" s="15">
        <v>0.809973163887027</v>
      </c>
      <c r="X82" s="81">
        <v>6.2407422410341846</v>
      </c>
      <c r="Y82" s="15">
        <v>0.1358739710498573</v>
      </c>
      <c r="Z82" s="81">
        <v>4.8073176559264219</v>
      </c>
      <c r="AA82" s="81">
        <v>1.0077877125417778</v>
      </c>
      <c r="AB82" s="81">
        <v>3.1037304451475878</v>
      </c>
      <c r="AC82" s="81">
        <v>3.4254982088497923</v>
      </c>
      <c r="AD82" s="15">
        <v>0.25935365002122163</v>
      </c>
      <c r="AE82" s="16">
        <v>100</v>
      </c>
      <c r="AF82" s="80"/>
      <c r="AG82" s="83"/>
      <c r="AH82" s="20">
        <v>0</v>
      </c>
      <c r="AI82" s="20">
        <v>2</v>
      </c>
      <c r="AJ82" s="20">
        <v>11</v>
      </c>
      <c r="AK82" s="20">
        <v>72.3</v>
      </c>
      <c r="AL82" s="20">
        <v>857</v>
      </c>
      <c r="AM82" s="20">
        <v>57.6</v>
      </c>
      <c r="AN82" s="20">
        <v>253.8</v>
      </c>
      <c r="AO82" s="20">
        <v>157.6</v>
      </c>
      <c r="AP82" s="20">
        <v>30.2</v>
      </c>
      <c r="AQ82" s="21">
        <v>8.3000000000000007</v>
      </c>
      <c r="AR82" s="20">
        <v>13</v>
      </c>
      <c r="AS82" s="20">
        <v>8.4</v>
      </c>
      <c r="AT82" s="20">
        <v>63</v>
      </c>
      <c r="AU82" s="20">
        <v>10.6</v>
      </c>
      <c r="AV82" s="20">
        <v>23.2</v>
      </c>
      <c r="AW82" s="20">
        <v>47.5</v>
      </c>
      <c r="AX82" s="20">
        <v>6.5</v>
      </c>
      <c r="AY82" s="20">
        <v>22.6</v>
      </c>
      <c r="AZ82" s="143">
        <v>2.2000000000000002</v>
      </c>
      <c r="BA82" s="86"/>
    </row>
    <row r="83" spans="1:53" ht="25.5" x14ac:dyDescent="0.25">
      <c r="A83" s="3">
        <v>208</v>
      </c>
      <c r="B83" s="3" t="s">
        <v>63</v>
      </c>
      <c r="C83" s="11" t="s">
        <v>175</v>
      </c>
      <c r="E83" s="12" t="s">
        <v>124</v>
      </c>
      <c r="F83" s="13" t="s">
        <v>66</v>
      </c>
      <c r="G83" s="6"/>
      <c r="H83" s="31">
        <v>57.717790000000001</v>
      </c>
      <c r="I83" s="31">
        <v>15.499000000000001</v>
      </c>
      <c r="J83" s="15">
        <v>0.81788000000000005</v>
      </c>
      <c r="K83" s="31">
        <v>6.4984600000000006</v>
      </c>
      <c r="L83" s="15">
        <v>0.17285</v>
      </c>
      <c r="M83" s="31">
        <v>5.5067400000000006</v>
      </c>
      <c r="N83" s="31">
        <v>2.6444200000000002</v>
      </c>
      <c r="O83" s="31">
        <v>2.0949499999999999</v>
      </c>
      <c r="P83" s="31">
        <v>2.7540499999999999</v>
      </c>
      <c r="Q83" s="15">
        <v>0.25811000000000001</v>
      </c>
      <c r="R83" s="31">
        <f>SUM(H83:Q83)</f>
        <v>93.964249999999993</v>
      </c>
      <c r="T83" s="69"/>
      <c r="U83" s="81">
        <v>61.425271997091656</v>
      </c>
      <c r="V83" s="81">
        <v>16.494572828982598</v>
      </c>
      <c r="W83" s="15">
        <v>0.87041623494214393</v>
      </c>
      <c r="X83" s="81">
        <v>6.9158862988728469</v>
      </c>
      <c r="Y83" s="15">
        <v>0.18395295912572696</v>
      </c>
      <c r="Z83" s="81">
        <v>5.8604635125022027</v>
      </c>
      <c r="AA83" s="81">
        <v>2.8142833912135079</v>
      </c>
      <c r="AB83" s="81">
        <v>2.2295183784810044</v>
      </c>
      <c r="AC83" s="81">
        <v>2.930955435812602</v>
      </c>
      <c r="AD83" s="15">
        <v>0.27468960532219489</v>
      </c>
      <c r="AE83" s="16">
        <v>100.0000106423465</v>
      </c>
      <c r="AF83" s="80"/>
      <c r="AG83" s="83"/>
      <c r="AH83" s="20">
        <v>0</v>
      </c>
      <c r="AI83" s="20">
        <v>1</v>
      </c>
      <c r="AJ83" s="20">
        <v>11.8</v>
      </c>
      <c r="AK83" s="20">
        <v>93.3</v>
      </c>
      <c r="AL83" s="20">
        <v>454.6</v>
      </c>
      <c r="AM83" s="20">
        <v>56.9</v>
      </c>
      <c r="AN83" s="20">
        <v>316.2</v>
      </c>
      <c r="AO83" s="20">
        <v>167.1</v>
      </c>
      <c r="AP83" s="20">
        <v>30.8</v>
      </c>
      <c r="AQ83" s="21">
        <v>8.8000000000000007</v>
      </c>
      <c r="AR83" s="20">
        <v>15</v>
      </c>
      <c r="AS83" s="20">
        <v>5.7</v>
      </c>
      <c r="AT83" s="20">
        <v>65.599999999999994</v>
      </c>
      <c r="AU83" s="20">
        <v>6.8</v>
      </c>
      <c r="AV83" s="20">
        <v>26.6</v>
      </c>
      <c r="AW83" s="20">
        <v>47.1</v>
      </c>
      <c r="AX83" s="20">
        <v>7.4</v>
      </c>
      <c r="AY83" s="20">
        <v>27.4</v>
      </c>
      <c r="AZ83" s="143">
        <v>2.5</v>
      </c>
      <c r="BA83" s="86"/>
    </row>
    <row r="84" spans="1:53" ht="25.5" x14ac:dyDescent="0.25">
      <c r="A84" s="3">
        <v>209</v>
      </c>
      <c r="B84" s="3" t="s">
        <v>63</v>
      </c>
      <c r="C84" s="11" t="s">
        <v>175</v>
      </c>
      <c r="E84" s="12" t="s">
        <v>125</v>
      </c>
      <c r="F84" s="13" t="s">
        <v>66</v>
      </c>
      <c r="G84" s="6"/>
      <c r="H84" s="31">
        <v>60.96302</v>
      </c>
      <c r="I84" s="31">
        <v>15.6897</v>
      </c>
      <c r="J84" s="15">
        <v>0.76985999999999999</v>
      </c>
      <c r="K84" s="31">
        <v>5.8545899999999991</v>
      </c>
      <c r="L84" s="15">
        <v>0.13038</v>
      </c>
      <c r="M84" s="31">
        <v>4.7342700000000004</v>
      </c>
      <c r="N84" s="31">
        <v>1.58053</v>
      </c>
      <c r="O84" s="31">
        <v>2.55348</v>
      </c>
      <c r="P84" s="31">
        <v>3.2089400000000001</v>
      </c>
      <c r="Q84" s="73">
        <v>0.27312999999999998</v>
      </c>
      <c r="R84" s="72">
        <f>SUM(H84:Q84)</f>
        <v>95.757899999999978</v>
      </c>
      <c r="T84" s="70"/>
      <c r="U84" s="72">
        <v>63.663711017829549</v>
      </c>
      <c r="V84" s="72">
        <v>16.384761233226968</v>
      </c>
      <c r="W84" s="73">
        <v>0.80396516714864619</v>
      </c>
      <c r="X84" s="72">
        <v>6.1139511442818071</v>
      </c>
      <c r="Y84" s="73">
        <v>0.13615589651734145</v>
      </c>
      <c r="Z84" s="72">
        <v>4.9440004310872379</v>
      </c>
      <c r="AA84" s="72">
        <v>1.6505482368657285</v>
      </c>
      <c r="AB84" s="72">
        <v>2.6666003883962341</v>
      </c>
      <c r="AC84" s="72">
        <v>3.3510975806899652</v>
      </c>
      <c r="AD84" s="73">
        <v>0.28522978996611037</v>
      </c>
      <c r="AE84" s="74">
        <v>100.00002088600958</v>
      </c>
      <c r="AF84" s="80"/>
      <c r="AG84" s="83"/>
      <c r="AH84" s="75">
        <v>0</v>
      </c>
      <c r="AI84" s="75">
        <v>1.9</v>
      </c>
      <c r="AJ84" s="75">
        <v>11.5</v>
      </c>
      <c r="AK84" s="75">
        <v>81.2</v>
      </c>
      <c r="AL84" s="75">
        <v>746.9</v>
      </c>
      <c r="AM84" s="75">
        <v>45.4</v>
      </c>
      <c r="AN84" s="75">
        <v>287</v>
      </c>
      <c r="AO84" s="75">
        <v>173.6</v>
      </c>
      <c r="AP84" s="75">
        <v>33.200000000000003</v>
      </c>
      <c r="AQ84" s="76">
        <v>9.3000000000000007</v>
      </c>
      <c r="AR84" s="75">
        <v>16.3</v>
      </c>
      <c r="AS84" s="75">
        <v>7.7</v>
      </c>
      <c r="AT84" s="75">
        <v>64.099999999999994</v>
      </c>
      <c r="AU84" s="75">
        <v>7.1</v>
      </c>
      <c r="AV84" s="75">
        <v>27.8</v>
      </c>
      <c r="AW84" s="75">
        <v>48.8</v>
      </c>
      <c r="AX84" s="75">
        <v>8</v>
      </c>
      <c r="AY84" s="75">
        <v>26.1</v>
      </c>
      <c r="AZ84" s="145">
        <v>2.5</v>
      </c>
      <c r="BA84" s="86"/>
    </row>
    <row r="85" spans="1:53" s="51" customFormat="1" x14ac:dyDescent="0.25">
      <c r="A85" s="3"/>
      <c r="B85" s="3"/>
      <c r="C85" s="11"/>
      <c r="E85" s="12"/>
      <c r="F85" s="13"/>
      <c r="G85" s="6"/>
      <c r="H85" s="31"/>
      <c r="I85" s="31"/>
      <c r="J85" s="15"/>
      <c r="K85" s="31"/>
      <c r="L85" s="15"/>
      <c r="M85" s="31"/>
      <c r="N85" s="31"/>
      <c r="O85" s="31"/>
      <c r="P85" s="31"/>
      <c r="Q85" s="80" t="s">
        <v>157</v>
      </c>
      <c r="R85" s="81">
        <f>AVERAGE(R80:R84)</f>
        <v>95.495686000000006</v>
      </c>
      <c r="S85" s="80" t="s">
        <v>167</v>
      </c>
      <c r="T85" s="18" t="s">
        <v>157</v>
      </c>
      <c r="U85" s="81">
        <f>AVERAGE(U80:U84)</f>
        <v>63.487006968074311</v>
      </c>
      <c r="V85" s="81">
        <f t="shared" ref="V85:AD85" si="40">AVERAGE(V80:V84)</f>
        <v>15.916619870910889</v>
      </c>
      <c r="W85" s="15">
        <f t="shared" si="40"/>
        <v>0.83558787754013419</v>
      </c>
      <c r="X85" s="81">
        <f t="shared" si="40"/>
        <v>6.4278999402867356</v>
      </c>
      <c r="Y85" s="15">
        <f t="shared" si="40"/>
        <v>0.15242404319142913</v>
      </c>
      <c r="Z85" s="81">
        <f t="shared" si="40"/>
        <v>5.0960095052701728</v>
      </c>
      <c r="AA85" s="81">
        <f t="shared" si="40"/>
        <v>1.6799565949525324</v>
      </c>
      <c r="AB85" s="81">
        <f t="shared" si="40"/>
        <v>2.8538290816657623</v>
      </c>
      <c r="AC85" s="81">
        <f t="shared" si="40"/>
        <v>3.2820394843652885</v>
      </c>
      <c r="AD85" s="15">
        <f t="shared" si="40"/>
        <v>0.26863088600056545</v>
      </c>
      <c r="AE85" s="16"/>
      <c r="AF85" s="80"/>
      <c r="AG85" s="80" t="s">
        <v>157</v>
      </c>
      <c r="AH85" s="20">
        <f>AVERAGE(AH80:AH84)</f>
        <v>0.94391199999999986</v>
      </c>
      <c r="AI85" s="20">
        <f t="shared" ref="AI85:AX85" si="41">AVERAGE(AI80:AI84)</f>
        <v>1.6882560000000002</v>
      </c>
      <c r="AJ85" s="20">
        <f t="shared" si="41"/>
        <v>10.746245999999999</v>
      </c>
      <c r="AK85" s="20">
        <f t="shared" si="41"/>
        <v>84.412210000000002</v>
      </c>
      <c r="AL85" s="20">
        <f t="shared" si="41"/>
        <v>725.85385800000006</v>
      </c>
      <c r="AM85" s="20">
        <f t="shared" si="41"/>
        <v>58.268578000000005</v>
      </c>
      <c r="AN85" s="20">
        <f t="shared" si="41"/>
        <v>272.79972200000003</v>
      </c>
      <c r="AO85" s="20">
        <f t="shared" si="41"/>
        <v>162.63024200000001</v>
      </c>
      <c r="AP85" s="20">
        <f t="shared" si="41"/>
        <v>31.612828</v>
      </c>
      <c r="AQ85" s="20">
        <f t="shared" si="41"/>
        <v>9.5030940000000008</v>
      </c>
      <c r="AR85" s="20">
        <f t="shared" si="41"/>
        <v>14.513332</v>
      </c>
      <c r="AS85" s="20">
        <f t="shared" si="41"/>
        <v>7.4017379999999999</v>
      </c>
      <c r="AT85" s="20">
        <f t="shared" si="41"/>
        <v>63.937467999999988</v>
      </c>
      <c r="AU85" s="20">
        <f t="shared" si="41"/>
        <v>8.6849859999999985</v>
      </c>
      <c r="AV85" s="20">
        <f t="shared" si="41"/>
        <v>24.264360000000003</v>
      </c>
      <c r="AW85" s="20">
        <f t="shared" si="41"/>
        <v>48.212994000000002</v>
      </c>
      <c r="AX85" s="20">
        <f t="shared" si="41"/>
        <v>8.238588</v>
      </c>
      <c r="AY85" s="20">
        <f>AVERAGE(AY81:AY84)</f>
        <v>25.266257499999995</v>
      </c>
      <c r="AZ85" s="143">
        <f>AVERAGE(AZ82:AZ84)</f>
        <v>2.4</v>
      </c>
      <c r="BA85" s="86"/>
    </row>
    <row r="86" spans="1:53" s="62" customFormat="1" ht="13.5" thickBot="1" x14ac:dyDescent="0.3">
      <c r="A86" s="3"/>
      <c r="B86" s="3"/>
      <c r="C86" s="11"/>
      <c r="E86" s="12"/>
      <c r="F86" s="13"/>
      <c r="G86" s="6"/>
      <c r="H86" s="81"/>
      <c r="I86" s="81"/>
      <c r="J86" s="15"/>
      <c r="K86" s="81"/>
      <c r="L86" s="15"/>
      <c r="M86" s="81"/>
      <c r="N86" s="81"/>
      <c r="O86" s="81"/>
      <c r="P86" s="81"/>
      <c r="Q86" s="16" t="s">
        <v>158</v>
      </c>
      <c r="R86" s="16">
        <f>STDEV(R80:R84)</f>
        <v>1.8669156584939728</v>
      </c>
      <c r="S86" s="81"/>
      <c r="T86" s="17" t="s">
        <v>158</v>
      </c>
      <c r="U86" s="81">
        <f>STDEV(U80:U84)</f>
        <v>1.250876552931784</v>
      </c>
      <c r="V86" s="81">
        <f t="shared" ref="V86:AD86" si="42">STDEV(V80:V84)</f>
        <v>0.53501527695505391</v>
      </c>
      <c r="W86" s="15">
        <f t="shared" si="42"/>
        <v>3.240163483203045E-2</v>
      </c>
      <c r="X86" s="81">
        <f t="shared" si="42"/>
        <v>0.38874387978286967</v>
      </c>
      <c r="Y86" s="15">
        <f t="shared" si="42"/>
        <v>2.4171319753472933E-2</v>
      </c>
      <c r="Z86" s="81">
        <f t="shared" si="42"/>
        <v>0.44594006584487911</v>
      </c>
      <c r="AA86" s="81">
        <f t="shared" si="42"/>
        <v>0.67722418277041385</v>
      </c>
      <c r="AB86" s="81">
        <f t="shared" si="42"/>
        <v>0.548208985986678</v>
      </c>
      <c r="AC86" s="81">
        <f t="shared" si="42"/>
        <v>0.21452666461312864</v>
      </c>
      <c r="AD86" s="15">
        <f t="shared" si="42"/>
        <v>1.1302157237984176E-2</v>
      </c>
      <c r="AE86" s="16"/>
      <c r="AF86" s="80"/>
      <c r="AG86" s="80" t="s">
        <v>158</v>
      </c>
      <c r="AH86" s="20">
        <f>STDEV(AH80:AH84)</f>
        <v>1.736585534524574</v>
      </c>
      <c r="AI86" s="20">
        <f t="shared" ref="AI86:AX86" si="43">STDEV(AI80:AI84)</f>
        <v>0.42851558627429104</v>
      </c>
      <c r="AJ86" s="20">
        <f t="shared" si="43"/>
        <v>1.1058417439127537</v>
      </c>
      <c r="AK86" s="20">
        <f t="shared" si="43"/>
        <v>8.8655846068096373</v>
      </c>
      <c r="AL86" s="20">
        <f t="shared" si="43"/>
        <v>171.51371088026968</v>
      </c>
      <c r="AM86" s="20">
        <f t="shared" si="43"/>
        <v>16.254857280530622</v>
      </c>
      <c r="AN86" s="20">
        <f t="shared" si="43"/>
        <v>34.292164212636173</v>
      </c>
      <c r="AO86" s="20">
        <f t="shared" si="43"/>
        <v>7.6329740856903099</v>
      </c>
      <c r="AP86" s="20">
        <f t="shared" si="43"/>
        <v>1.1607052976186514</v>
      </c>
      <c r="AQ86" s="20">
        <f t="shared" si="43"/>
        <v>1.8883235591868202</v>
      </c>
      <c r="AR86" s="20">
        <f t="shared" si="43"/>
        <v>1.4643154411259893</v>
      </c>
      <c r="AS86" s="20">
        <f t="shared" si="43"/>
        <v>1.9711560321851729</v>
      </c>
      <c r="AT86" s="20">
        <f t="shared" si="43"/>
        <v>1.0666078262979297</v>
      </c>
      <c r="AU86" s="20">
        <f t="shared" si="43"/>
        <v>1.979242683700009</v>
      </c>
      <c r="AV86" s="20">
        <f t="shared" si="43"/>
        <v>3.0646355489682655</v>
      </c>
      <c r="AW86" s="20">
        <f t="shared" si="43"/>
        <v>1.1816739060248378</v>
      </c>
      <c r="AX86" s="20">
        <f t="shared" si="43"/>
        <v>1.4139547972689961</v>
      </c>
      <c r="AY86" s="20">
        <f>STDEV(AY81:AY84)</f>
        <v>2.0369626633523907</v>
      </c>
      <c r="AZ86" s="151">
        <f>STDEV(AZ82:AZ84)</f>
        <v>0.17320508075688762</v>
      </c>
      <c r="BA86" s="86"/>
    </row>
    <row r="87" spans="1:53" s="51" customFormat="1" x14ac:dyDescent="0.25">
      <c r="A87" s="109"/>
      <c r="B87" s="109"/>
      <c r="C87" s="119"/>
      <c r="D87" s="103"/>
      <c r="E87" s="109"/>
      <c r="F87" s="103"/>
      <c r="G87" s="103"/>
      <c r="H87" s="103"/>
      <c r="I87" s="103"/>
      <c r="J87" s="103"/>
      <c r="K87" s="103"/>
      <c r="L87" s="103"/>
      <c r="M87" s="103"/>
      <c r="N87" s="103"/>
      <c r="O87" s="103"/>
      <c r="P87" s="103"/>
      <c r="Q87" s="103"/>
      <c r="R87" s="103"/>
      <c r="S87" s="103"/>
      <c r="T87" s="129"/>
      <c r="U87" s="103"/>
      <c r="V87" s="103"/>
      <c r="W87" s="103"/>
      <c r="X87" s="103"/>
      <c r="Y87" s="103"/>
      <c r="Z87" s="103"/>
      <c r="AA87" s="103"/>
      <c r="AB87" s="103"/>
      <c r="AC87" s="103"/>
      <c r="AD87" s="103"/>
      <c r="AE87" s="103"/>
      <c r="AF87" s="103"/>
      <c r="AG87" s="103"/>
      <c r="AH87" s="109"/>
      <c r="AI87" s="109"/>
      <c r="AJ87" s="109"/>
      <c r="AK87" s="109"/>
      <c r="AL87" s="109"/>
      <c r="AM87" s="109"/>
      <c r="AN87" s="109"/>
      <c r="AO87" s="109"/>
      <c r="AP87" s="109"/>
      <c r="AQ87" s="109"/>
      <c r="AR87" s="109"/>
      <c r="AS87" s="109"/>
      <c r="AT87" s="109"/>
      <c r="AU87" s="109"/>
      <c r="AV87" s="109"/>
      <c r="AW87" s="109"/>
      <c r="AX87" s="109"/>
      <c r="AY87" s="100"/>
      <c r="AZ87" s="148"/>
      <c r="BA87" s="86"/>
    </row>
    <row r="88" spans="1:53" ht="25.5" x14ac:dyDescent="0.25">
      <c r="A88" s="3">
        <v>9</v>
      </c>
      <c r="B88" s="3" t="s">
        <v>63</v>
      </c>
      <c r="C88" s="11" t="s">
        <v>185</v>
      </c>
      <c r="E88" s="12" t="s">
        <v>126</v>
      </c>
      <c r="F88" s="13" t="s">
        <v>67</v>
      </c>
      <c r="G88" s="6"/>
      <c r="H88" s="31">
        <v>50.58614</v>
      </c>
      <c r="I88" s="31">
        <v>18.51041</v>
      </c>
      <c r="J88" s="15">
        <v>1.20234</v>
      </c>
      <c r="K88" s="31">
        <v>7.9701700000000004</v>
      </c>
      <c r="L88" s="15">
        <v>0.17007</v>
      </c>
      <c r="M88" s="31">
        <v>9.1276299999999999</v>
      </c>
      <c r="N88" s="31">
        <v>2.7091700000000003</v>
      </c>
      <c r="O88" s="31">
        <v>0.38825999999999999</v>
      </c>
      <c r="P88" s="31">
        <v>3.59571</v>
      </c>
      <c r="Q88" s="15">
        <v>0.24080000000000001</v>
      </c>
      <c r="R88" s="31">
        <f>SUM(H88:Q88)</f>
        <v>94.500699999999995</v>
      </c>
      <c r="S88" s="83"/>
      <c r="T88" s="17"/>
      <c r="U88" s="81">
        <v>53.529921689452387</v>
      </c>
      <c r="V88" s="81">
        <v>19.587594501965487</v>
      </c>
      <c r="W88" s="15">
        <v>1.2723083050830957</v>
      </c>
      <c r="X88" s="81">
        <v>8.4339816390739202</v>
      </c>
      <c r="Y88" s="15">
        <v>0.17996695896791431</v>
      </c>
      <c r="Z88" s="81">
        <v>9.6587982224043252</v>
      </c>
      <c r="AA88" s="81">
        <v>2.866825931834565</v>
      </c>
      <c r="AB88" s="81">
        <v>0.41085418644606581</v>
      </c>
      <c r="AC88" s="81">
        <v>3.8049567474011825</v>
      </c>
      <c r="AD88" s="15">
        <v>0.25481298123992335</v>
      </c>
      <c r="AE88" s="16">
        <v>100.00002116386885</v>
      </c>
      <c r="AF88" s="20"/>
      <c r="AG88" s="83"/>
      <c r="AH88" s="20">
        <v>6.5800575263662502</v>
      </c>
      <c r="AI88" s="20">
        <v>21.5</v>
      </c>
      <c r="AJ88" s="20">
        <v>22.2</v>
      </c>
      <c r="AK88" s="20">
        <v>157.30000000000001</v>
      </c>
      <c r="AL88" s="20">
        <v>239.1</v>
      </c>
      <c r="AM88" s="20">
        <v>4.5</v>
      </c>
      <c r="AN88" s="20">
        <v>288.7</v>
      </c>
      <c r="AO88" s="20">
        <v>139.4</v>
      </c>
      <c r="AP88" s="20">
        <v>26.8</v>
      </c>
      <c r="AQ88" s="21">
        <v>6.8</v>
      </c>
      <c r="AR88" s="20">
        <v>16.899999999999999</v>
      </c>
      <c r="AS88" s="20">
        <v>47.1</v>
      </c>
      <c r="AT88" s="20">
        <v>73.3</v>
      </c>
      <c r="AU88" s="20">
        <v>1.3</v>
      </c>
      <c r="AV88" s="20">
        <v>16.100000000000001</v>
      </c>
      <c r="AW88" s="20">
        <v>29.6</v>
      </c>
      <c r="AX88" s="20">
        <v>0.6</v>
      </c>
      <c r="AY88" s="20">
        <v>19.8</v>
      </c>
      <c r="AZ88" s="143">
        <v>0</v>
      </c>
      <c r="BA88" s="86"/>
    </row>
    <row r="89" spans="1:53" ht="25.5" x14ac:dyDescent="0.25">
      <c r="A89" s="3">
        <v>10</v>
      </c>
      <c r="B89" s="3" t="s">
        <v>63</v>
      </c>
      <c r="C89" s="11" t="s">
        <v>185</v>
      </c>
      <c r="E89" s="12" t="s">
        <v>127</v>
      </c>
      <c r="F89" s="13" t="s">
        <v>67</v>
      </c>
      <c r="G89" s="6"/>
      <c r="H89" s="31">
        <v>52.307139999999997</v>
      </c>
      <c r="I89" s="31">
        <v>16.326619999999998</v>
      </c>
      <c r="J89" s="15">
        <v>0.90293000000000001</v>
      </c>
      <c r="K89" s="31">
        <v>8.1274800000000003</v>
      </c>
      <c r="L89" s="15">
        <v>0.15823000000000001</v>
      </c>
      <c r="M89" s="31">
        <v>8.7943299999999986</v>
      </c>
      <c r="N89" s="31">
        <v>6.2975399999999997</v>
      </c>
      <c r="O89" s="31">
        <v>0.80603000000000002</v>
      </c>
      <c r="P89" s="31">
        <v>2.5529599999999997</v>
      </c>
      <c r="Q89" s="15">
        <v>0.19997000000000001</v>
      </c>
      <c r="R89" s="31">
        <f>SUM(H89:Q89)</f>
        <v>96.473230000000001</v>
      </c>
      <c r="S89" s="83"/>
      <c r="T89" s="17"/>
      <c r="U89" s="81">
        <v>54.219325483419027</v>
      </c>
      <c r="V89" s="81">
        <v>16.923470176807577</v>
      </c>
      <c r="W89" s="15">
        <v>0.93593829750094437</v>
      </c>
      <c r="X89" s="81">
        <v>8.4245952556377297</v>
      </c>
      <c r="Y89" s="15">
        <v>0.16401439404336374</v>
      </c>
      <c r="Z89" s="81">
        <v>9.1158232065182005</v>
      </c>
      <c r="AA89" s="81">
        <v>6.5277583711296518</v>
      </c>
      <c r="AB89" s="81">
        <v>0.83549593648974585</v>
      </c>
      <c r="AC89" s="81">
        <v>2.6462882349551022</v>
      </c>
      <c r="AD89" s="15">
        <v>0.20728027792992129</v>
      </c>
      <c r="AE89" s="16">
        <v>99.999989634431273</v>
      </c>
      <c r="AF89" s="20"/>
      <c r="AG89" s="83"/>
      <c r="AH89" s="20">
        <v>71.46826462128476</v>
      </c>
      <c r="AI89" s="20">
        <v>226.7</v>
      </c>
      <c r="AJ89" s="20">
        <v>27.2</v>
      </c>
      <c r="AK89" s="20">
        <v>193.4</v>
      </c>
      <c r="AL89" s="20">
        <v>297.89999999999998</v>
      </c>
      <c r="AM89" s="20">
        <v>30.3</v>
      </c>
      <c r="AN89" s="20">
        <v>277.60000000000002</v>
      </c>
      <c r="AO89" s="20">
        <v>96.7</v>
      </c>
      <c r="AP89" s="20">
        <v>18.2</v>
      </c>
      <c r="AQ89" s="21">
        <v>5.0999999999999996</v>
      </c>
      <c r="AR89" s="20">
        <v>15.1</v>
      </c>
      <c r="AS89" s="20">
        <v>54</v>
      </c>
      <c r="AT89" s="20">
        <v>60.7</v>
      </c>
      <c r="AU89" s="20">
        <v>0</v>
      </c>
      <c r="AV89" s="20">
        <v>15.3</v>
      </c>
      <c r="AW89" s="20">
        <v>24.5</v>
      </c>
      <c r="AX89" s="20">
        <v>1.3</v>
      </c>
      <c r="AY89" s="20">
        <v>16.2</v>
      </c>
      <c r="AZ89" s="143">
        <v>1</v>
      </c>
      <c r="BA89" s="86"/>
    </row>
    <row r="90" spans="1:53" ht="25.5" x14ac:dyDescent="0.25">
      <c r="A90" s="3">
        <v>60</v>
      </c>
      <c r="B90" s="3" t="s">
        <v>63</v>
      </c>
      <c r="C90" s="11" t="s">
        <v>185</v>
      </c>
      <c r="E90" s="12" t="s">
        <v>128</v>
      </c>
      <c r="F90" s="19">
        <v>2189</v>
      </c>
      <c r="G90" s="6"/>
      <c r="H90" s="31">
        <v>54.18</v>
      </c>
      <c r="I90" s="31">
        <v>17.34</v>
      </c>
      <c r="J90" s="15">
        <v>0.93300000000000005</v>
      </c>
      <c r="K90" s="31">
        <v>8.1999999999999993</v>
      </c>
      <c r="L90" s="15">
        <v>0.16700000000000001</v>
      </c>
      <c r="M90" s="31">
        <v>8.6</v>
      </c>
      <c r="N90" s="31">
        <v>5.82</v>
      </c>
      <c r="O90" s="31">
        <v>1.08</v>
      </c>
      <c r="P90" s="31">
        <v>2.74</v>
      </c>
      <c r="Q90" s="15">
        <v>0.20399999999999999</v>
      </c>
      <c r="R90" s="31">
        <f>SUM(H90:Q90)</f>
        <v>99.263999999999996</v>
      </c>
      <c r="T90" s="69"/>
      <c r="U90" s="81">
        <v>54.581721470019346</v>
      </c>
      <c r="V90" s="81">
        <v>17.468568665377177</v>
      </c>
      <c r="W90" s="15">
        <v>0.9399177949709866</v>
      </c>
      <c r="X90" s="81">
        <v>8.2607994842037389</v>
      </c>
      <c r="Y90" s="15">
        <v>0.16823823339780786</v>
      </c>
      <c r="Z90" s="81">
        <v>8.663765312701484</v>
      </c>
      <c r="AA90" s="81">
        <v>5.8631528046421666</v>
      </c>
      <c r="AB90" s="81">
        <v>1.0880077369439072</v>
      </c>
      <c r="AC90" s="81">
        <v>2.7603159252095422</v>
      </c>
      <c r="AD90" s="15">
        <v>0.20551257253384914</v>
      </c>
      <c r="AE90" s="81">
        <f>SUM(U90:AD90)</f>
        <v>100</v>
      </c>
      <c r="AF90" s="80"/>
      <c r="AG90" s="80"/>
      <c r="AH90" s="20">
        <v>48</v>
      </c>
      <c r="AI90" s="20">
        <v>151</v>
      </c>
      <c r="AJ90" s="20">
        <v>26</v>
      </c>
      <c r="AK90" s="20">
        <v>195</v>
      </c>
      <c r="AL90" s="20">
        <v>371</v>
      </c>
      <c r="AM90" s="20">
        <v>34</v>
      </c>
      <c r="AN90" s="20">
        <v>300</v>
      </c>
      <c r="AO90" s="20">
        <v>106</v>
      </c>
      <c r="AP90" s="20">
        <v>22</v>
      </c>
      <c r="AQ90" s="21">
        <v>7.7</v>
      </c>
      <c r="AR90" s="20">
        <v>19</v>
      </c>
      <c r="AS90" s="20">
        <v>56</v>
      </c>
      <c r="AT90" s="20">
        <v>68</v>
      </c>
      <c r="AU90" s="20">
        <v>3</v>
      </c>
      <c r="AV90" s="20">
        <v>1</v>
      </c>
      <c r="AW90" s="20">
        <v>40</v>
      </c>
      <c r="AX90" s="20">
        <v>5</v>
      </c>
      <c r="AY90" s="13" t="s">
        <v>169</v>
      </c>
      <c r="AZ90" s="149" t="s">
        <v>169</v>
      </c>
      <c r="BA90" s="86"/>
    </row>
    <row r="91" spans="1:53" ht="25.5" x14ac:dyDescent="0.25">
      <c r="A91" s="3">
        <v>211</v>
      </c>
      <c r="B91" s="3" t="s">
        <v>63</v>
      </c>
      <c r="C91" s="11" t="s">
        <v>185</v>
      </c>
      <c r="E91" s="12" t="s">
        <v>129</v>
      </c>
      <c r="F91" s="13" t="s">
        <v>69</v>
      </c>
      <c r="G91" s="6"/>
      <c r="H91" s="31">
        <v>53.158639999999998</v>
      </c>
      <c r="I91" s="31">
        <v>16.115010000000002</v>
      </c>
      <c r="J91" s="15">
        <v>1.14439</v>
      </c>
      <c r="K91" s="31">
        <v>8.1999199999999988</v>
      </c>
      <c r="L91" s="15">
        <v>0.15414999999999998</v>
      </c>
      <c r="M91" s="31">
        <v>7.5622299999999996</v>
      </c>
      <c r="N91" s="31">
        <v>3.5377300000000003</v>
      </c>
      <c r="O91" s="31">
        <v>1.4586699999999999</v>
      </c>
      <c r="P91" s="31">
        <v>2.72654</v>
      </c>
      <c r="Q91" s="73">
        <v>0.29387000000000008</v>
      </c>
      <c r="R91" s="72">
        <f>SUM(H91:Q91)</f>
        <v>94.351150000000004</v>
      </c>
      <c r="T91" s="70"/>
      <c r="U91" s="72">
        <v>56.341274059722636</v>
      </c>
      <c r="V91" s="72">
        <v>17.079823616352318</v>
      </c>
      <c r="W91" s="73">
        <v>1.2129051951142089</v>
      </c>
      <c r="X91" s="72">
        <v>8.6908532646395908</v>
      </c>
      <c r="Y91" s="73">
        <v>0.16337903671550369</v>
      </c>
      <c r="Z91" s="72">
        <v>8.0149844490501696</v>
      </c>
      <c r="AA91" s="72">
        <v>3.7495356442396304</v>
      </c>
      <c r="AB91" s="72">
        <v>1.5460012941018735</v>
      </c>
      <c r="AC91" s="72">
        <v>2.8897792978675936</v>
      </c>
      <c r="AD91" s="73">
        <v>0.31146414219646507</v>
      </c>
      <c r="AE91" s="74">
        <v>100</v>
      </c>
      <c r="AF91" s="20"/>
      <c r="AG91" s="83"/>
      <c r="AH91" s="75">
        <v>15.436049856184086</v>
      </c>
      <c r="AI91" s="75">
        <v>51.9</v>
      </c>
      <c r="AJ91" s="75">
        <v>20.3</v>
      </c>
      <c r="AK91" s="75">
        <v>173.3</v>
      </c>
      <c r="AL91" s="75">
        <v>560.79999999999995</v>
      </c>
      <c r="AM91" s="75">
        <v>39.4</v>
      </c>
      <c r="AN91" s="75">
        <v>281.60000000000002</v>
      </c>
      <c r="AO91" s="75">
        <v>173.8</v>
      </c>
      <c r="AP91" s="75">
        <v>27.6</v>
      </c>
      <c r="AQ91" s="76">
        <v>9.4</v>
      </c>
      <c r="AR91" s="75">
        <v>15.5</v>
      </c>
      <c r="AS91" s="75">
        <v>53.9</v>
      </c>
      <c r="AT91" s="75">
        <v>78</v>
      </c>
      <c r="AU91" s="75">
        <v>4.2</v>
      </c>
      <c r="AV91" s="75">
        <v>22.7</v>
      </c>
      <c r="AW91" s="75">
        <v>49.6</v>
      </c>
      <c r="AX91" s="75">
        <v>4.0999999999999996</v>
      </c>
      <c r="AY91" s="75">
        <v>26.6</v>
      </c>
      <c r="AZ91" s="145">
        <v>4</v>
      </c>
      <c r="BA91" s="86"/>
    </row>
    <row r="92" spans="1:53" x14ac:dyDescent="0.25">
      <c r="A92" s="27"/>
      <c r="B92" s="1"/>
      <c r="C92" s="49"/>
      <c r="E92" s="27"/>
      <c r="F92" s="6"/>
      <c r="G92" s="6"/>
      <c r="H92" s="19"/>
      <c r="I92" s="19"/>
      <c r="J92" s="19"/>
      <c r="K92" s="19"/>
      <c r="L92" s="19"/>
      <c r="M92" s="19"/>
      <c r="N92" s="91"/>
      <c r="O92" s="92"/>
      <c r="P92" s="91"/>
      <c r="Q92" s="80" t="s">
        <v>157</v>
      </c>
      <c r="R92" s="81">
        <f>AVERAGE(R88:R91)</f>
        <v>96.147270000000006</v>
      </c>
      <c r="S92" s="80" t="s">
        <v>163</v>
      </c>
      <c r="T92" s="18" t="s">
        <v>157</v>
      </c>
      <c r="U92" s="81">
        <f>AVERAGE(U88:U91)</f>
        <v>54.668060675653351</v>
      </c>
      <c r="V92" s="81">
        <f t="shared" ref="V92:AD92" si="44">AVERAGE(V88:V91)</f>
        <v>17.76486424012564</v>
      </c>
      <c r="W92" s="15">
        <f t="shared" si="44"/>
        <v>1.0902673981673088</v>
      </c>
      <c r="X92" s="81">
        <f t="shared" si="44"/>
        <v>8.4525574108887458</v>
      </c>
      <c r="Y92" s="15">
        <f t="shared" si="44"/>
        <v>0.16889965578114741</v>
      </c>
      <c r="Z92" s="81">
        <f t="shared" si="44"/>
        <v>8.8633427976685439</v>
      </c>
      <c r="AA92" s="81">
        <f t="shared" si="44"/>
        <v>4.7518181879615042</v>
      </c>
      <c r="AB92" s="81">
        <f t="shared" si="44"/>
        <v>0.97008978849539806</v>
      </c>
      <c r="AC92" s="81">
        <f t="shared" si="44"/>
        <v>3.025335051358355</v>
      </c>
      <c r="AD92" s="15">
        <f t="shared" si="44"/>
        <v>0.24476749347503973</v>
      </c>
      <c r="AE92" s="80"/>
      <c r="AF92" s="80"/>
      <c r="AG92" s="80" t="s">
        <v>157</v>
      </c>
      <c r="AH92" s="34">
        <f>AVERAGE(AH88:AH91)</f>
        <v>35.371093000958773</v>
      </c>
      <c r="AI92" s="34">
        <f t="shared" ref="AI92:AX92" si="45">AVERAGE(AI88:AI91)</f>
        <v>112.77499999999999</v>
      </c>
      <c r="AJ92" s="34">
        <f t="shared" si="45"/>
        <v>23.925000000000001</v>
      </c>
      <c r="AK92" s="34">
        <f t="shared" si="45"/>
        <v>179.75</v>
      </c>
      <c r="AL92" s="34">
        <f t="shared" si="45"/>
        <v>367.2</v>
      </c>
      <c r="AM92" s="34">
        <f t="shared" si="45"/>
        <v>27.049999999999997</v>
      </c>
      <c r="AN92" s="34">
        <f t="shared" si="45"/>
        <v>286.97500000000002</v>
      </c>
      <c r="AO92" s="34">
        <f t="shared" si="45"/>
        <v>128.97500000000002</v>
      </c>
      <c r="AP92" s="34">
        <f t="shared" si="45"/>
        <v>23.65</v>
      </c>
      <c r="AQ92" s="34">
        <f t="shared" si="45"/>
        <v>7.25</v>
      </c>
      <c r="AR92" s="34">
        <f t="shared" si="45"/>
        <v>16.625</v>
      </c>
      <c r="AS92" s="34">
        <f t="shared" si="45"/>
        <v>52.75</v>
      </c>
      <c r="AT92" s="34">
        <f t="shared" si="45"/>
        <v>70</v>
      </c>
      <c r="AU92" s="34">
        <f t="shared" si="45"/>
        <v>2.125</v>
      </c>
      <c r="AV92" s="34">
        <f t="shared" si="45"/>
        <v>13.775000000000002</v>
      </c>
      <c r="AW92" s="34">
        <f t="shared" si="45"/>
        <v>35.924999999999997</v>
      </c>
      <c r="AX92" s="34">
        <f t="shared" si="45"/>
        <v>2.75</v>
      </c>
      <c r="AY92" s="20">
        <f>AVERAGE(AY91,AY88:AY89)</f>
        <v>20.866666666666671</v>
      </c>
      <c r="AZ92" s="143">
        <f>AVERAGE(AZ91,AZ88:AZ89)</f>
        <v>1.6666666666666667</v>
      </c>
      <c r="BA92" s="86"/>
    </row>
    <row r="93" spans="1:53" s="62" customFormat="1" ht="13.5" thickBot="1" x14ac:dyDescent="0.3">
      <c r="A93" s="84"/>
      <c r="B93" s="85"/>
      <c r="C93" s="49"/>
      <c r="E93" s="84"/>
      <c r="F93" s="6"/>
      <c r="G93" s="6"/>
      <c r="H93" s="80"/>
      <c r="I93" s="80"/>
      <c r="J93" s="80"/>
      <c r="K93" s="80"/>
      <c r="L93" s="80"/>
      <c r="M93" s="80"/>
      <c r="N93" s="91"/>
      <c r="O93" s="92"/>
      <c r="P93" s="91"/>
      <c r="Q93" s="16" t="s">
        <v>158</v>
      </c>
      <c r="R93" s="16">
        <f>STDEV(R88:R91)</f>
        <v>2.2918330097544173</v>
      </c>
      <c r="S93" s="81"/>
      <c r="T93" s="17" t="s">
        <v>158</v>
      </c>
      <c r="U93" s="81">
        <f>STDEV(U88:U91)</f>
        <v>1.1977508243534676</v>
      </c>
      <c r="V93" s="81">
        <f t="shared" ref="V93:AD93" si="46">STDEV(V88:V91)</f>
        <v>1.2365760929611116</v>
      </c>
      <c r="W93" s="15">
        <f t="shared" si="46"/>
        <v>0.17757758447553104</v>
      </c>
      <c r="X93" s="81">
        <f t="shared" si="46"/>
        <v>0.17765411880596804</v>
      </c>
      <c r="Y93" s="15">
        <f t="shared" si="46"/>
        <v>7.6869087092191037E-3</v>
      </c>
      <c r="Z93" s="81">
        <f t="shared" si="46"/>
        <v>0.69666796246388518</v>
      </c>
      <c r="AA93" s="81">
        <f t="shared" si="46"/>
        <v>1.7269234944965128</v>
      </c>
      <c r="AB93" s="81">
        <f t="shared" si="46"/>
        <v>0.47484687653088786</v>
      </c>
      <c r="AC93" s="81">
        <f t="shared" si="46"/>
        <v>0.52918080637127907</v>
      </c>
      <c r="AD93" s="15">
        <f t="shared" si="46"/>
        <v>4.998531425171767E-2</v>
      </c>
      <c r="AE93" s="80"/>
      <c r="AF93" s="80"/>
      <c r="AG93" s="80" t="s">
        <v>158</v>
      </c>
      <c r="AH93" s="34">
        <f>STDEV(AH88:AH91)</f>
        <v>29.937850957502913</v>
      </c>
      <c r="AI93" s="34">
        <f t="shared" ref="AI93:AX93" si="47">STDEV(AI88:AI91)</f>
        <v>93.944926242275926</v>
      </c>
      <c r="AJ93" s="34">
        <f t="shared" si="47"/>
        <v>3.2221886971436065</v>
      </c>
      <c r="AK93" s="34">
        <f t="shared" si="47"/>
        <v>17.930328124902413</v>
      </c>
      <c r="AL93" s="34">
        <f t="shared" si="47"/>
        <v>139.8898376104091</v>
      </c>
      <c r="AM93" s="34">
        <f t="shared" si="47"/>
        <v>15.490749928048462</v>
      </c>
      <c r="AN93" s="34">
        <f t="shared" si="47"/>
        <v>9.8218718514683552</v>
      </c>
      <c r="AO93" s="34">
        <f t="shared" si="47"/>
        <v>35.059413857051169</v>
      </c>
      <c r="AP93" s="34">
        <f t="shared" si="47"/>
        <v>4.3950729990145678</v>
      </c>
      <c r="AQ93" s="34">
        <f t="shared" si="47"/>
        <v>1.7935068069752838</v>
      </c>
      <c r="AR93" s="34">
        <f t="shared" si="47"/>
        <v>1.7613914953808538</v>
      </c>
      <c r="AS93" s="34">
        <f t="shared" si="47"/>
        <v>3.8888730158406211</v>
      </c>
      <c r="AT93" s="34">
        <f t="shared" si="47"/>
        <v>7.4247334407820089</v>
      </c>
      <c r="AU93" s="34">
        <f t="shared" si="47"/>
        <v>1.8499999999999999</v>
      </c>
      <c r="AV93" s="34">
        <f t="shared" si="47"/>
        <v>9.1394292309020368</v>
      </c>
      <c r="AW93" s="34">
        <f t="shared" si="47"/>
        <v>11.167624337043831</v>
      </c>
      <c r="AX93" s="34">
        <f t="shared" si="47"/>
        <v>2.1299452262127931</v>
      </c>
      <c r="AY93" s="34">
        <f>STDEV(AY88:AY89,AY91)</f>
        <v>5.2814139520902277</v>
      </c>
      <c r="AZ93" s="146">
        <f>STDEV(AZ88:AZ89,AZ91)</f>
        <v>2.0816659994661326</v>
      </c>
      <c r="BA93" s="86"/>
    </row>
    <row r="94" spans="1:53" x14ac:dyDescent="0.25">
      <c r="A94" s="109"/>
      <c r="B94" s="109"/>
      <c r="C94" s="119"/>
      <c r="D94" s="103"/>
      <c r="E94" s="109"/>
      <c r="F94" s="103"/>
      <c r="G94" s="103"/>
      <c r="H94" s="103"/>
      <c r="I94" s="103"/>
      <c r="J94" s="103"/>
      <c r="K94" s="103"/>
      <c r="L94" s="103"/>
      <c r="M94" s="103"/>
      <c r="N94" s="103"/>
      <c r="O94" s="103"/>
      <c r="P94" s="103"/>
      <c r="Q94" s="103"/>
      <c r="R94" s="103"/>
      <c r="S94" s="103"/>
      <c r="T94" s="129"/>
      <c r="U94" s="103"/>
      <c r="V94" s="103"/>
      <c r="W94" s="103"/>
      <c r="X94" s="103"/>
      <c r="Y94" s="103"/>
      <c r="Z94" s="103"/>
      <c r="AA94" s="103"/>
      <c r="AB94" s="103"/>
      <c r="AC94" s="103"/>
      <c r="AD94" s="103"/>
      <c r="AE94" s="103"/>
      <c r="AF94" s="103"/>
      <c r="AG94" s="103"/>
      <c r="AH94" s="109"/>
      <c r="AI94" s="109"/>
      <c r="AJ94" s="109"/>
      <c r="AK94" s="109"/>
      <c r="AL94" s="109"/>
      <c r="AM94" s="109"/>
      <c r="AN94" s="109"/>
      <c r="AO94" s="109"/>
      <c r="AP94" s="109"/>
      <c r="AQ94" s="109"/>
      <c r="AR94" s="109"/>
      <c r="AS94" s="109"/>
      <c r="AT94" s="109"/>
      <c r="AU94" s="109"/>
      <c r="AV94" s="109"/>
      <c r="AW94" s="109"/>
      <c r="AX94" s="109"/>
      <c r="AY94" s="100"/>
      <c r="AZ94" s="148"/>
      <c r="BA94" s="86"/>
    </row>
    <row r="95" spans="1:53" ht="25.5" x14ac:dyDescent="0.25">
      <c r="A95" s="3">
        <v>2</v>
      </c>
      <c r="B95" s="3" t="s">
        <v>63</v>
      </c>
      <c r="C95" s="11" t="s">
        <v>186</v>
      </c>
      <c r="E95" s="12" t="s">
        <v>130</v>
      </c>
      <c r="F95" s="13" t="s">
        <v>67</v>
      </c>
      <c r="G95" s="6"/>
      <c r="H95" s="31">
        <v>60.486869999999996</v>
      </c>
      <c r="I95" s="31">
        <v>15.859700000000002</v>
      </c>
      <c r="J95" s="15">
        <v>0.89007000000000003</v>
      </c>
      <c r="K95" s="31">
        <v>6.8103899999999999</v>
      </c>
      <c r="L95" s="15">
        <v>0.18671000000000001</v>
      </c>
      <c r="M95" s="31">
        <v>5.6171099999999985</v>
      </c>
      <c r="N95" s="31">
        <v>1.88551</v>
      </c>
      <c r="O95" s="31">
        <v>1.1816599999999999</v>
      </c>
      <c r="P95" s="31">
        <v>3.3886099999999999</v>
      </c>
      <c r="Q95" s="15">
        <v>8.795E-2</v>
      </c>
      <c r="R95" s="31">
        <f>SUM(H95:Q95)</f>
        <v>96.394579999999991</v>
      </c>
      <c r="S95" s="80"/>
      <c r="T95" s="89"/>
      <c r="U95" s="81">
        <v>62.749250294907689</v>
      </c>
      <c r="V95" s="81">
        <v>16.452897709902125</v>
      </c>
      <c r="W95" s="15">
        <v>0.92336113953306709</v>
      </c>
      <c r="X95" s="81">
        <v>7.0651178795652072</v>
      </c>
      <c r="Y95" s="15">
        <v>0.19369348294203712</v>
      </c>
      <c r="Z95" s="81">
        <v>5.8272058270502152</v>
      </c>
      <c r="AA95" s="81">
        <v>1.9560334155751717</v>
      </c>
      <c r="AB95" s="81">
        <v>1.2258574315959914</v>
      </c>
      <c r="AC95" s="81">
        <v>3.5153536137979553</v>
      </c>
      <c r="AD95" s="15">
        <v>9.1239579158867559E-2</v>
      </c>
      <c r="AE95" s="16">
        <v>100.00001037402835</v>
      </c>
      <c r="AF95" s="20"/>
      <c r="AG95" s="83"/>
      <c r="AH95" s="20">
        <v>1.0749760306807286</v>
      </c>
      <c r="AI95" s="20">
        <v>28.3</v>
      </c>
      <c r="AJ95" s="20">
        <v>21.8</v>
      </c>
      <c r="AK95" s="20">
        <v>144.30000000000001</v>
      </c>
      <c r="AL95" s="20">
        <v>244.3</v>
      </c>
      <c r="AM95" s="20">
        <v>23.4</v>
      </c>
      <c r="AN95" s="20">
        <v>194.4</v>
      </c>
      <c r="AO95" s="20">
        <v>171.6</v>
      </c>
      <c r="AP95" s="20">
        <v>30.8</v>
      </c>
      <c r="AQ95" s="21">
        <v>7.7</v>
      </c>
      <c r="AR95" s="20">
        <v>18.399999999999999</v>
      </c>
      <c r="AS95" s="20">
        <v>32.200000000000003</v>
      </c>
      <c r="AT95" s="20">
        <v>73.7</v>
      </c>
      <c r="AU95" s="20">
        <v>4.9000000000000004</v>
      </c>
      <c r="AV95" s="20">
        <v>10.7</v>
      </c>
      <c r="AW95" s="20">
        <v>32.5</v>
      </c>
      <c r="AX95" s="20">
        <v>0</v>
      </c>
      <c r="AY95" s="20">
        <v>15.8</v>
      </c>
      <c r="AZ95" s="143">
        <v>1.3</v>
      </c>
      <c r="BA95" s="86"/>
    </row>
    <row r="96" spans="1:53" ht="25.5" x14ac:dyDescent="0.25">
      <c r="A96" s="3">
        <v>3</v>
      </c>
      <c r="B96" s="3" t="s">
        <v>63</v>
      </c>
      <c r="C96" s="11" t="s">
        <v>186</v>
      </c>
      <c r="E96" s="12" t="s">
        <v>131</v>
      </c>
      <c r="F96" s="13" t="s">
        <v>67</v>
      </c>
      <c r="G96" s="6"/>
      <c r="H96" s="31">
        <v>61.61412</v>
      </c>
      <c r="I96" s="31">
        <v>18.667110000000001</v>
      </c>
      <c r="J96" s="15">
        <v>0.2205</v>
      </c>
      <c r="K96" s="31">
        <v>4.3076699999999999</v>
      </c>
      <c r="L96" s="15">
        <v>7.3950000000000002E-2</v>
      </c>
      <c r="M96" s="31">
        <v>6.3281099999999988</v>
      </c>
      <c r="N96" s="31">
        <v>0.52827000000000002</v>
      </c>
      <c r="O96" s="31">
        <v>0.39901000000000003</v>
      </c>
      <c r="P96" s="31">
        <v>4.1791700000000001</v>
      </c>
      <c r="Q96" s="15">
        <v>0.12200000000000001</v>
      </c>
      <c r="R96" s="31">
        <f>SUM(H96:Q96)</f>
        <v>96.439909999999998</v>
      </c>
      <c r="S96" s="80"/>
      <c r="T96" s="17"/>
      <c r="U96" s="81">
        <v>63.888598840749886</v>
      </c>
      <c r="V96" s="81">
        <v>19.356204426942242</v>
      </c>
      <c r="W96" s="15">
        <v>0.2286397345995585</v>
      </c>
      <c r="X96" s="81">
        <v>4.4666871906688437</v>
      </c>
      <c r="Y96" s="15">
        <v>7.6679856569783905E-2</v>
      </c>
      <c r="Z96" s="81">
        <v>6.5617115234322538</v>
      </c>
      <c r="AA96" s="81">
        <v>0.54777103218552725</v>
      </c>
      <c r="AB96" s="81">
        <v>0.41373941271006731</v>
      </c>
      <c r="AC96" s="81">
        <v>4.3334436265144536</v>
      </c>
      <c r="AD96" s="15">
        <v>0.12650361732946094</v>
      </c>
      <c r="AE96" s="16">
        <v>99.99997926170208</v>
      </c>
      <c r="AF96" s="20"/>
      <c r="AG96" s="83"/>
      <c r="AH96" s="20">
        <v>0</v>
      </c>
      <c r="AI96" s="20">
        <v>3.2</v>
      </c>
      <c r="AJ96" s="20">
        <v>5.6</v>
      </c>
      <c r="AK96" s="20">
        <v>36.6</v>
      </c>
      <c r="AL96" s="20">
        <v>197.5</v>
      </c>
      <c r="AM96" s="20">
        <v>5.5</v>
      </c>
      <c r="AN96" s="20">
        <v>548.29999999999995</v>
      </c>
      <c r="AO96" s="20">
        <v>164.9</v>
      </c>
      <c r="AP96" s="20">
        <v>6.5</v>
      </c>
      <c r="AQ96" s="21">
        <v>2.9</v>
      </c>
      <c r="AR96" s="20">
        <v>17.600000000000001</v>
      </c>
      <c r="AS96" s="20">
        <v>3.1</v>
      </c>
      <c r="AT96" s="20">
        <v>86.3</v>
      </c>
      <c r="AU96" s="20">
        <v>0.6</v>
      </c>
      <c r="AV96" s="20">
        <v>15.9</v>
      </c>
      <c r="AW96" s="20">
        <v>25.7</v>
      </c>
      <c r="AX96" s="20">
        <v>0</v>
      </c>
      <c r="AY96" s="20">
        <v>11.5</v>
      </c>
      <c r="AZ96" s="143">
        <v>0.5</v>
      </c>
      <c r="BA96" s="86"/>
    </row>
    <row r="97" spans="1:53" ht="25.5" x14ac:dyDescent="0.25">
      <c r="A97" s="3">
        <v>8</v>
      </c>
      <c r="B97" s="3" t="s">
        <v>63</v>
      </c>
      <c r="C97" s="11" t="s">
        <v>186</v>
      </c>
      <c r="E97" s="12" t="s">
        <v>132</v>
      </c>
      <c r="F97" s="13" t="s">
        <v>70</v>
      </c>
      <c r="G97" s="6"/>
      <c r="H97" s="31">
        <v>66.32316999999999</v>
      </c>
      <c r="I97" s="31">
        <v>15.107099999999999</v>
      </c>
      <c r="J97" s="15">
        <v>0.84193000000000007</v>
      </c>
      <c r="K97" s="31">
        <v>4.7786600000000012</v>
      </c>
      <c r="L97" s="15">
        <v>7.6310000000000003E-2</v>
      </c>
      <c r="M97" s="31">
        <v>3.7555700000000001</v>
      </c>
      <c r="N97" s="31">
        <v>0.67114999999999991</v>
      </c>
      <c r="O97" s="31">
        <v>0.91542000000000001</v>
      </c>
      <c r="P97" s="31">
        <v>4.0928999999999993</v>
      </c>
      <c r="Q97" s="15">
        <v>0.17757000000000001</v>
      </c>
      <c r="R97" s="31">
        <f>SUM(H97:Q97)</f>
        <v>96.73978000000001</v>
      </c>
      <c r="T97" s="69"/>
      <c r="U97" s="81">
        <v>68.558322129738144</v>
      </c>
      <c r="V97" s="81">
        <v>15.616223233089841</v>
      </c>
      <c r="W97" s="15">
        <v>0.87030381917345701</v>
      </c>
      <c r="X97" s="81">
        <v>4.9397052587880612</v>
      </c>
      <c r="Y97" s="15">
        <v>7.8881717531298925E-2</v>
      </c>
      <c r="Z97" s="81">
        <v>3.8821361801732444</v>
      </c>
      <c r="AA97" s="81">
        <v>0.69376837532605506</v>
      </c>
      <c r="AB97" s="81">
        <v>0.94627050009830505</v>
      </c>
      <c r="AC97" s="81">
        <v>4.2308345129583707</v>
      </c>
      <c r="AD97" s="15">
        <v>0.18355427312321779</v>
      </c>
      <c r="AE97" s="16">
        <v>100</v>
      </c>
      <c r="AF97" s="80"/>
      <c r="AG97" s="80"/>
      <c r="AH97" s="20">
        <v>8.3000000000000007</v>
      </c>
      <c r="AI97" s="20">
        <v>7.2</v>
      </c>
      <c r="AJ97" s="20">
        <v>16.100000000000001</v>
      </c>
      <c r="AK97" s="20">
        <v>113.2</v>
      </c>
      <c r="AL97" s="20">
        <v>374.2</v>
      </c>
      <c r="AM97" s="20">
        <v>25.9</v>
      </c>
      <c r="AN97" s="20">
        <v>264.89999999999998</v>
      </c>
      <c r="AO97" s="20">
        <v>190.3</v>
      </c>
      <c r="AP97" s="20">
        <v>25.6</v>
      </c>
      <c r="AQ97" s="21">
        <v>9.6</v>
      </c>
      <c r="AR97" s="20">
        <v>15.2</v>
      </c>
      <c r="AS97" s="20">
        <v>27.7</v>
      </c>
      <c r="AT97" s="20">
        <v>52.1</v>
      </c>
      <c r="AU97" s="20">
        <v>4.7</v>
      </c>
      <c r="AV97" s="20">
        <v>20.9</v>
      </c>
      <c r="AW97" s="20">
        <v>40.6</v>
      </c>
      <c r="AX97" s="20">
        <v>4.3</v>
      </c>
      <c r="AY97" s="20">
        <v>20.5</v>
      </c>
      <c r="AZ97" s="149" t="s">
        <v>169</v>
      </c>
      <c r="BA97" s="86"/>
    </row>
    <row r="98" spans="1:53" ht="25.5" x14ac:dyDescent="0.25">
      <c r="A98" s="3">
        <v>212</v>
      </c>
      <c r="B98" s="3" t="s">
        <v>63</v>
      </c>
      <c r="C98" s="11" t="s">
        <v>186</v>
      </c>
      <c r="E98" s="12" t="s">
        <v>133</v>
      </c>
      <c r="F98" s="13" t="s">
        <v>69</v>
      </c>
      <c r="G98" s="6"/>
      <c r="H98" s="31">
        <v>59.273370000000007</v>
      </c>
      <c r="I98" s="31">
        <v>16.101760000000002</v>
      </c>
      <c r="J98" s="15">
        <v>0.90930999999999995</v>
      </c>
      <c r="K98" s="31">
        <v>6.1865299999999994</v>
      </c>
      <c r="L98" s="15">
        <v>9.6860000000000002E-2</v>
      </c>
      <c r="M98" s="31">
        <v>4.7918099999999999</v>
      </c>
      <c r="N98" s="31">
        <v>2.3427499999999997</v>
      </c>
      <c r="O98" s="31">
        <v>2.1355999999999997</v>
      </c>
      <c r="P98" s="31">
        <v>2.9119599999999997</v>
      </c>
      <c r="Q98" s="73">
        <v>0.16925000000000001</v>
      </c>
      <c r="R98" s="72">
        <f>SUM(H98:Q98)</f>
        <v>94.919200000000018</v>
      </c>
      <c r="T98" s="70"/>
      <c r="U98" s="72">
        <v>62.446133132179781</v>
      </c>
      <c r="V98" s="72">
        <v>16.963649082588137</v>
      </c>
      <c r="W98" s="73">
        <v>0.95798321098365746</v>
      </c>
      <c r="X98" s="72">
        <v>6.5176803007189248</v>
      </c>
      <c r="Y98" s="73">
        <v>0.10204468642803562</v>
      </c>
      <c r="Z98" s="72">
        <v>5.0483042419236561</v>
      </c>
      <c r="AA98" s="72">
        <v>2.4681518596869751</v>
      </c>
      <c r="AB98" s="72">
        <v>2.2499136107341817</v>
      </c>
      <c r="AC98" s="72">
        <v>3.0678303230537121</v>
      </c>
      <c r="AD98" s="73">
        <v>0.17830955170292204</v>
      </c>
      <c r="AE98" s="74">
        <v>100</v>
      </c>
      <c r="AF98" s="20"/>
      <c r="AG98" s="83"/>
      <c r="AH98" s="75">
        <v>0.50143815915627954</v>
      </c>
      <c r="AI98" s="75">
        <v>19.399999999999999</v>
      </c>
      <c r="AJ98" s="75">
        <v>17.8</v>
      </c>
      <c r="AK98" s="75">
        <v>146.9</v>
      </c>
      <c r="AL98" s="75">
        <v>891.9</v>
      </c>
      <c r="AM98" s="75">
        <v>56.7</v>
      </c>
      <c r="AN98" s="75">
        <v>242.4</v>
      </c>
      <c r="AO98" s="75">
        <v>192.9</v>
      </c>
      <c r="AP98" s="75">
        <v>21.2</v>
      </c>
      <c r="AQ98" s="76">
        <v>9</v>
      </c>
      <c r="AR98" s="75">
        <v>17.100000000000001</v>
      </c>
      <c r="AS98" s="75">
        <v>26.2</v>
      </c>
      <c r="AT98" s="75">
        <v>70.599999999999994</v>
      </c>
      <c r="AU98" s="75">
        <v>6</v>
      </c>
      <c r="AV98" s="75">
        <v>21.6</v>
      </c>
      <c r="AW98" s="75">
        <v>45.3</v>
      </c>
      <c r="AX98" s="75">
        <v>5.2</v>
      </c>
      <c r="AY98" s="75">
        <v>21.8</v>
      </c>
      <c r="AZ98" s="145">
        <v>1.7</v>
      </c>
      <c r="BA98" s="86"/>
    </row>
    <row r="99" spans="1:53" x14ac:dyDescent="0.25">
      <c r="A99" s="47"/>
      <c r="B99" s="7"/>
      <c r="C99" s="49"/>
      <c r="E99" s="35"/>
      <c r="F99" s="13"/>
      <c r="G99" s="6"/>
      <c r="H99" s="31"/>
      <c r="I99" s="31"/>
      <c r="J99" s="15"/>
      <c r="K99" s="31"/>
      <c r="L99" s="15"/>
      <c r="M99" s="31"/>
      <c r="N99" s="91"/>
      <c r="O99" s="94"/>
      <c r="P99" s="91"/>
      <c r="Q99" s="80" t="s">
        <v>157</v>
      </c>
      <c r="R99" s="81">
        <f>AVERAGE(R95:R98)</f>
        <v>96.123367500000001</v>
      </c>
      <c r="S99" s="91" t="s">
        <v>163</v>
      </c>
      <c r="T99" s="18" t="s">
        <v>157</v>
      </c>
      <c r="U99" s="81">
        <f>AVERAGE(U95:U98)</f>
        <v>64.410576099393879</v>
      </c>
      <c r="V99" s="95">
        <f t="shared" ref="V99:AD99" si="48">AVERAGE(V95:V98)</f>
        <v>17.097243613130587</v>
      </c>
      <c r="W99" s="15">
        <f t="shared" si="48"/>
        <v>0.74507197607243492</v>
      </c>
      <c r="X99" s="95">
        <f t="shared" si="48"/>
        <v>5.7472976574352588</v>
      </c>
      <c r="Y99" s="15">
        <f t="shared" si="48"/>
        <v>0.11282493586778888</v>
      </c>
      <c r="Z99" s="95">
        <f t="shared" si="48"/>
        <v>5.3298394431448424</v>
      </c>
      <c r="AA99" s="95">
        <f t="shared" si="48"/>
        <v>1.4164311706934323</v>
      </c>
      <c r="AB99" s="95">
        <f t="shared" si="48"/>
        <v>1.2089452387846364</v>
      </c>
      <c r="AC99" s="95">
        <f t="shared" si="48"/>
        <v>3.7868655190811231</v>
      </c>
      <c r="AD99" s="15">
        <f t="shared" si="48"/>
        <v>0.1449017553286171</v>
      </c>
      <c r="AE99" s="16"/>
      <c r="AF99" s="20"/>
      <c r="AG99" s="91" t="s">
        <v>157</v>
      </c>
      <c r="AH99" s="34">
        <f>AVERAGE(AH95:AH98)</f>
        <v>2.4691035474592522</v>
      </c>
      <c r="AI99" s="34">
        <f t="shared" ref="AI99:AY99" si="49">AVERAGE(AI95:AI98)</f>
        <v>14.525</v>
      </c>
      <c r="AJ99" s="34">
        <f t="shared" si="49"/>
        <v>15.324999999999999</v>
      </c>
      <c r="AK99" s="34">
        <f t="shared" si="49"/>
        <v>110.25</v>
      </c>
      <c r="AL99" s="34">
        <f t="shared" si="49"/>
        <v>426.97500000000002</v>
      </c>
      <c r="AM99" s="34">
        <f t="shared" si="49"/>
        <v>27.875</v>
      </c>
      <c r="AN99" s="34">
        <f t="shared" si="49"/>
        <v>312.5</v>
      </c>
      <c r="AO99" s="34">
        <f t="shared" si="49"/>
        <v>179.92499999999998</v>
      </c>
      <c r="AP99" s="34">
        <f t="shared" si="49"/>
        <v>21.024999999999999</v>
      </c>
      <c r="AQ99" s="34">
        <f t="shared" si="49"/>
        <v>7.3</v>
      </c>
      <c r="AR99" s="34">
        <f t="shared" si="49"/>
        <v>17.075000000000003</v>
      </c>
      <c r="AS99" s="34">
        <f t="shared" si="49"/>
        <v>22.3</v>
      </c>
      <c r="AT99" s="34">
        <f t="shared" si="49"/>
        <v>70.674999999999997</v>
      </c>
      <c r="AU99" s="34">
        <f t="shared" si="49"/>
        <v>4.05</v>
      </c>
      <c r="AV99" s="34">
        <f t="shared" si="49"/>
        <v>17.274999999999999</v>
      </c>
      <c r="AW99" s="34">
        <f t="shared" si="49"/>
        <v>36.025000000000006</v>
      </c>
      <c r="AX99" s="34">
        <f t="shared" si="49"/>
        <v>2.375</v>
      </c>
      <c r="AY99" s="34">
        <f t="shared" si="49"/>
        <v>17.399999999999999</v>
      </c>
      <c r="AZ99" s="144">
        <f>AVERAGE(AZ101,AZ98)</f>
        <v>1.7</v>
      </c>
      <c r="BA99" s="86"/>
    </row>
    <row r="100" spans="1:53" s="62" customFormat="1" ht="13.5" thickBot="1" x14ac:dyDescent="0.3">
      <c r="A100" s="47"/>
      <c r="B100" s="92"/>
      <c r="C100" s="49"/>
      <c r="E100" s="35"/>
      <c r="F100" s="13"/>
      <c r="G100" s="6"/>
      <c r="H100" s="95"/>
      <c r="I100" s="95"/>
      <c r="J100" s="15"/>
      <c r="K100" s="95"/>
      <c r="L100" s="15"/>
      <c r="M100" s="95"/>
      <c r="N100" s="91"/>
      <c r="O100" s="94"/>
      <c r="P100" s="91"/>
      <c r="Q100" s="16" t="s">
        <v>158</v>
      </c>
      <c r="R100" s="16">
        <f>STDEV(R95:R98)</f>
        <v>0.81725946770797397</v>
      </c>
      <c r="S100" s="95"/>
      <c r="T100" s="17" t="s">
        <v>158</v>
      </c>
      <c r="U100" s="95">
        <f>STDEV(U95:U98)</f>
        <v>2.8340369905176326</v>
      </c>
      <c r="V100" s="95">
        <f t="shared" ref="V100:AD100" si="50">STDEV(V95:V98)</f>
        <v>1.6051328570174297</v>
      </c>
      <c r="W100" s="15">
        <f t="shared" si="50"/>
        <v>0.34617119768408056</v>
      </c>
      <c r="X100" s="95">
        <f t="shared" si="50"/>
        <v>1.2412773266373347</v>
      </c>
      <c r="Y100" s="15">
        <f t="shared" si="50"/>
        <v>5.51197015968607E-2</v>
      </c>
      <c r="Z100" s="95">
        <f t="shared" si="50"/>
        <v>1.1460059553620707</v>
      </c>
      <c r="AA100" s="95">
        <f t="shared" si="50"/>
        <v>0.94412198053345309</v>
      </c>
      <c r="AB100" s="95">
        <f t="shared" si="50"/>
        <v>0.77141676972348416</v>
      </c>
      <c r="AC100" s="95">
        <f t="shared" si="50"/>
        <v>0.60182678097230158</v>
      </c>
      <c r="AD100" s="15">
        <f t="shared" si="50"/>
        <v>4.4076519159140147E-2</v>
      </c>
      <c r="AE100" s="16"/>
      <c r="AF100" s="20"/>
      <c r="AG100" s="91" t="s">
        <v>158</v>
      </c>
      <c r="AH100" s="34">
        <f>STDEV(AH95:AH98)</f>
        <v>3.9119954150319369</v>
      </c>
      <c r="AI100" s="34">
        <f t="shared" ref="AI100:AY100" si="51">STDEV(AI95:AI98)</f>
        <v>11.480817334435152</v>
      </c>
      <c r="AJ100" s="34">
        <f t="shared" si="51"/>
        <v>6.9095947782775271</v>
      </c>
      <c r="AK100" s="34">
        <f t="shared" si="51"/>
        <v>51.431669880207728</v>
      </c>
      <c r="AL100" s="34">
        <f t="shared" si="51"/>
        <v>318.83610601686877</v>
      </c>
      <c r="AM100" s="34">
        <f t="shared" si="51"/>
        <v>21.25595994852581</v>
      </c>
      <c r="AN100" s="34">
        <f t="shared" si="51"/>
        <v>159.92604540849493</v>
      </c>
      <c r="AO100" s="34">
        <f t="shared" si="51"/>
        <v>13.7967085446735</v>
      </c>
      <c r="AP100" s="34">
        <f t="shared" si="51"/>
        <v>10.44808594911049</v>
      </c>
      <c r="AQ100" s="34">
        <f t="shared" si="51"/>
        <v>3.0386400466875538</v>
      </c>
      <c r="AR100" s="34">
        <f t="shared" si="51"/>
        <v>1.3598406769422169</v>
      </c>
      <c r="AS100" s="34">
        <f t="shared" si="51"/>
        <v>13.051436702524359</v>
      </c>
      <c r="AT100" s="34">
        <f t="shared" si="51"/>
        <v>14.122411267202249</v>
      </c>
      <c r="AU100" s="34">
        <f t="shared" si="51"/>
        <v>2.3699507730471261</v>
      </c>
      <c r="AV100" s="34">
        <f t="shared" si="51"/>
        <v>5.0651587668436813</v>
      </c>
      <c r="AW100" s="34">
        <f t="shared" si="51"/>
        <v>8.6792376777379712</v>
      </c>
      <c r="AX100" s="34">
        <f t="shared" si="51"/>
        <v>2.7669176592976767</v>
      </c>
      <c r="AY100" s="34">
        <f t="shared" si="51"/>
        <v>4.702481614353581</v>
      </c>
      <c r="AZ100" s="146">
        <f>STDEV(AZ95:AZ96,AZ98)</f>
        <v>0.61101009266077877</v>
      </c>
      <c r="BA100" s="93"/>
    </row>
    <row r="101" spans="1:53" x14ac:dyDescent="0.25">
      <c r="A101" s="109"/>
      <c r="B101" s="109"/>
      <c r="C101" s="119"/>
      <c r="D101" s="103"/>
      <c r="E101" s="109"/>
      <c r="F101" s="103"/>
      <c r="G101" s="103"/>
      <c r="H101" s="103"/>
      <c r="I101" s="103"/>
      <c r="J101" s="103"/>
      <c r="K101" s="103"/>
      <c r="L101" s="103"/>
      <c r="M101" s="103"/>
      <c r="N101" s="103"/>
      <c r="O101" s="103"/>
      <c r="P101" s="103"/>
      <c r="Q101" s="103"/>
      <c r="R101" s="103"/>
      <c r="S101" s="103"/>
      <c r="T101" s="129"/>
      <c r="U101" s="103"/>
      <c r="V101" s="103"/>
      <c r="W101" s="103"/>
      <c r="X101" s="103"/>
      <c r="Y101" s="103"/>
      <c r="Z101" s="103"/>
      <c r="AA101" s="103"/>
      <c r="AB101" s="103"/>
      <c r="AC101" s="103"/>
      <c r="AD101" s="103"/>
      <c r="AE101" s="103"/>
      <c r="AF101" s="103"/>
      <c r="AG101" s="103"/>
      <c r="AH101" s="109"/>
      <c r="AI101" s="109"/>
      <c r="AJ101" s="109"/>
      <c r="AK101" s="109"/>
      <c r="AL101" s="109"/>
      <c r="AM101" s="109"/>
      <c r="AN101" s="109"/>
      <c r="AO101" s="109"/>
      <c r="AP101" s="109"/>
      <c r="AQ101" s="109"/>
      <c r="AR101" s="109"/>
      <c r="AS101" s="109"/>
      <c r="AT101" s="109"/>
      <c r="AU101" s="109"/>
      <c r="AV101" s="109"/>
      <c r="AW101" s="109"/>
      <c r="AX101" s="109"/>
      <c r="AY101" s="100"/>
      <c r="AZ101" s="148"/>
      <c r="BA101" s="86"/>
    </row>
    <row r="102" spans="1:53" ht="38.25" x14ac:dyDescent="0.25">
      <c r="A102" s="3">
        <v>4</v>
      </c>
      <c r="B102" s="50" t="s">
        <v>63</v>
      </c>
      <c r="C102" s="11" t="s">
        <v>187</v>
      </c>
      <c r="E102" s="12" t="s">
        <v>134</v>
      </c>
      <c r="F102" s="13" t="s">
        <v>67</v>
      </c>
      <c r="G102" s="6"/>
      <c r="H102" s="31">
        <v>54.143370000000004</v>
      </c>
      <c r="I102" s="31">
        <v>16.847760000000001</v>
      </c>
      <c r="J102" s="15">
        <v>1.09849</v>
      </c>
      <c r="K102" s="31">
        <v>7.0103999999999997</v>
      </c>
      <c r="L102" s="15">
        <v>0.15675</v>
      </c>
      <c r="M102" s="31">
        <v>8.5931599999999992</v>
      </c>
      <c r="N102" s="31">
        <v>2.2758799999999999</v>
      </c>
      <c r="O102" s="31">
        <v>1.2162500000000001</v>
      </c>
      <c r="P102" s="31">
        <v>2.3506099999999996</v>
      </c>
      <c r="Q102" s="15">
        <v>0.20434000000000002</v>
      </c>
      <c r="R102" s="31">
        <f>SUM(H102:Q102)</f>
        <v>93.897010000000009</v>
      </c>
      <c r="S102" s="80"/>
      <c r="T102" s="89"/>
      <c r="U102" s="81">
        <v>57.662513179334802</v>
      </c>
      <c r="V102" s="81">
        <v>17.942809674430492</v>
      </c>
      <c r="W102" s="15">
        <v>1.1698882818407401</v>
      </c>
      <c r="X102" s="81">
        <v>7.4660532285376524</v>
      </c>
      <c r="Y102" s="15">
        <v>0.16693824083836545</v>
      </c>
      <c r="Z102" s="81">
        <v>9.1516874873531613</v>
      </c>
      <c r="AA102" s="81">
        <v>2.4238048073953373</v>
      </c>
      <c r="AB102" s="81">
        <v>1.295302299327987</v>
      </c>
      <c r="AC102" s="81">
        <v>2.5033920146543549</v>
      </c>
      <c r="AD102" s="15">
        <v>0.21762143625461941</v>
      </c>
      <c r="AE102" s="16">
        <v>100.00001064996751</v>
      </c>
      <c r="AF102" s="20"/>
      <c r="AG102" s="83"/>
      <c r="AH102" s="20">
        <v>1.1119846596356648</v>
      </c>
      <c r="AI102" s="20">
        <v>24.8</v>
      </c>
      <c r="AJ102" s="20">
        <v>24.3</v>
      </c>
      <c r="AK102" s="20">
        <v>190.2</v>
      </c>
      <c r="AL102" s="20">
        <v>372.1</v>
      </c>
      <c r="AM102" s="20">
        <v>26.1</v>
      </c>
      <c r="AN102" s="20">
        <v>263.60000000000002</v>
      </c>
      <c r="AO102" s="20">
        <v>133.5</v>
      </c>
      <c r="AP102" s="20">
        <v>26.3</v>
      </c>
      <c r="AQ102" s="21">
        <v>7</v>
      </c>
      <c r="AR102" s="20">
        <v>18</v>
      </c>
      <c r="AS102" s="20">
        <v>21.1</v>
      </c>
      <c r="AT102" s="20">
        <v>76.599999999999994</v>
      </c>
      <c r="AU102" s="20">
        <v>5.0999999999999996</v>
      </c>
      <c r="AV102" s="20">
        <v>17.600000000000001</v>
      </c>
      <c r="AW102" s="20">
        <v>35.9</v>
      </c>
      <c r="AX102" s="20">
        <v>2.2999999999999998</v>
      </c>
      <c r="AY102" s="20">
        <v>19.600000000000001</v>
      </c>
      <c r="AZ102" s="143">
        <v>1.4</v>
      </c>
      <c r="BA102" s="86"/>
    </row>
    <row r="103" spans="1:53" ht="38.25" x14ac:dyDescent="0.25">
      <c r="A103" s="3">
        <v>5</v>
      </c>
      <c r="B103" s="50" t="s">
        <v>63</v>
      </c>
      <c r="C103" s="11" t="s">
        <v>187</v>
      </c>
      <c r="E103" s="12" t="s">
        <v>135</v>
      </c>
      <c r="F103" s="13" t="s">
        <v>67</v>
      </c>
      <c r="G103" s="6"/>
      <c r="H103" s="31">
        <v>52.526210000000006</v>
      </c>
      <c r="I103" s="31">
        <v>15.610709999999999</v>
      </c>
      <c r="J103" s="15">
        <v>1.3147599999999999</v>
      </c>
      <c r="K103" s="31">
        <v>8.3699200000000005</v>
      </c>
      <c r="L103" s="15">
        <v>0.15909000000000001</v>
      </c>
      <c r="M103" s="31">
        <v>7.2074600000000002</v>
      </c>
      <c r="N103" s="31">
        <v>3.1292</v>
      </c>
      <c r="O103" s="31">
        <v>0.79711999999999994</v>
      </c>
      <c r="P103" s="31">
        <v>2.7180900000000001</v>
      </c>
      <c r="Q103" s="15">
        <v>0.25875999999999999</v>
      </c>
      <c r="R103" s="31">
        <f>SUM(H103:Q103)</f>
        <v>92.091320000000024</v>
      </c>
      <c r="S103" s="80"/>
      <c r="T103" s="89"/>
      <c r="U103" s="81">
        <v>57.037091009228668</v>
      </c>
      <c r="V103" s="81">
        <v>16.951336998970149</v>
      </c>
      <c r="W103" s="15">
        <v>1.4276698390250024</v>
      </c>
      <c r="X103" s="81">
        <v>9.0887175903223021</v>
      </c>
      <c r="Y103" s="15">
        <v>0.1727524374718486</v>
      </c>
      <c r="Z103" s="81">
        <v>7.8264270726057559</v>
      </c>
      <c r="AA103" s="81">
        <v>3.3979315314407481</v>
      </c>
      <c r="AB103" s="81">
        <v>0.86557560473668937</v>
      </c>
      <c r="AC103" s="81">
        <v>2.9515159517748253</v>
      </c>
      <c r="AD103" s="15">
        <v>0.28098196442400863</v>
      </c>
      <c r="AE103" s="16">
        <v>100</v>
      </c>
      <c r="AF103" s="20"/>
      <c r="AG103" s="83"/>
      <c r="AH103" s="20">
        <v>7.1276126558005739</v>
      </c>
      <c r="AI103" s="20">
        <v>25.7</v>
      </c>
      <c r="AJ103" s="20">
        <v>24.6</v>
      </c>
      <c r="AK103" s="20">
        <v>183.1</v>
      </c>
      <c r="AL103" s="20">
        <v>284</v>
      </c>
      <c r="AM103" s="20">
        <v>19.600000000000001</v>
      </c>
      <c r="AN103" s="20">
        <v>262.39999999999998</v>
      </c>
      <c r="AO103" s="20">
        <v>144.30000000000001</v>
      </c>
      <c r="AP103" s="20">
        <v>28.1</v>
      </c>
      <c r="AQ103" s="21">
        <v>8.3000000000000007</v>
      </c>
      <c r="AR103" s="20">
        <v>15.9</v>
      </c>
      <c r="AS103" s="20">
        <v>39.1</v>
      </c>
      <c r="AT103" s="20">
        <v>79.599999999999994</v>
      </c>
      <c r="AU103" s="20">
        <v>4.2</v>
      </c>
      <c r="AV103" s="20">
        <v>21.4</v>
      </c>
      <c r="AW103" s="20">
        <v>35.299999999999997</v>
      </c>
      <c r="AX103" s="20">
        <v>1.3</v>
      </c>
      <c r="AY103" s="20">
        <v>20</v>
      </c>
      <c r="AZ103" s="143">
        <v>1.7</v>
      </c>
      <c r="BA103" s="86"/>
    </row>
    <row r="104" spans="1:53" ht="38.25" x14ac:dyDescent="0.25">
      <c r="A104" s="3">
        <v>6</v>
      </c>
      <c r="B104" s="50" t="s">
        <v>63</v>
      </c>
      <c r="C104" s="11" t="s">
        <v>187</v>
      </c>
      <c r="E104" s="12" t="s">
        <v>136</v>
      </c>
      <c r="F104" s="13" t="s">
        <v>67</v>
      </c>
      <c r="G104" s="6"/>
      <c r="H104" s="31">
        <v>53.011479999999992</v>
      </c>
      <c r="I104" s="31">
        <v>17.098039999999997</v>
      </c>
      <c r="J104" s="15">
        <v>1.1602300000000001</v>
      </c>
      <c r="K104" s="31">
        <v>7.6091699999999998</v>
      </c>
      <c r="L104" s="15">
        <v>0.17959000000000003</v>
      </c>
      <c r="M104" s="31">
        <v>6.4039799999999998</v>
      </c>
      <c r="N104" s="31">
        <v>2.4037000000000002</v>
      </c>
      <c r="O104" s="31">
        <v>0.39156000000000002</v>
      </c>
      <c r="P104" s="31">
        <v>4.7597500000000004</v>
      </c>
      <c r="Q104" s="15">
        <v>0.27775</v>
      </c>
      <c r="R104" s="31">
        <f>SUM(H104:Q104)</f>
        <v>93.295249999999996</v>
      </c>
      <c r="S104" s="80"/>
      <c r="T104" s="89"/>
      <c r="U104" s="81">
        <v>56.821193273913366</v>
      </c>
      <c r="V104" s="81">
        <v>18.326804598647342</v>
      </c>
      <c r="W104" s="15">
        <v>1.2436108758365645</v>
      </c>
      <c r="X104" s="81">
        <v>8.1560092120435694</v>
      </c>
      <c r="Y104" s="15">
        <v>0.19249638191693769</v>
      </c>
      <c r="Z104" s="81">
        <v>6.8642072491142629</v>
      </c>
      <c r="AA104" s="81">
        <v>2.5764438622069328</v>
      </c>
      <c r="AB104" s="81">
        <v>0.41969977895983135</v>
      </c>
      <c r="AC104" s="81">
        <v>5.1018133182757621</v>
      </c>
      <c r="AD104" s="15">
        <v>0.29771073042724783</v>
      </c>
      <c r="AE104" s="16">
        <v>99.999989281341811</v>
      </c>
      <c r="AF104" s="20"/>
      <c r="AG104" s="83"/>
      <c r="AH104" s="20">
        <v>0</v>
      </c>
      <c r="AI104" s="20">
        <v>2.2000000000000002</v>
      </c>
      <c r="AJ104" s="20">
        <v>24.2</v>
      </c>
      <c r="AK104" s="20">
        <v>88.8</v>
      </c>
      <c r="AL104" s="20">
        <v>227.3</v>
      </c>
      <c r="AM104" s="20">
        <v>12.1</v>
      </c>
      <c r="AN104" s="20">
        <v>283.10000000000002</v>
      </c>
      <c r="AO104" s="20">
        <v>157.4</v>
      </c>
      <c r="AP104" s="20">
        <v>35</v>
      </c>
      <c r="AQ104" s="21">
        <v>7.8</v>
      </c>
      <c r="AR104" s="20">
        <v>16.8</v>
      </c>
      <c r="AS104" s="20">
        <v>60.1</v>
      </c>
      <c r="AT104" s="20">
        <v>109.3</v>
      </c>
      <c r="AU104" s="20">
        <v>3.5</v>
      </c>
      <c r="AV104" s="20">
        <v>19.5</v>
      </c>
      <c r="AW104" s="20">
        <v>40.1</v>
      </c>
      <c r="AX104" s="20">
        <v>1.5</v>
      </c>
      <c r="AY104" s="20">
        <v>25.5</v>
      </c>
      <c r="AZ104" s="143">
        <v>1.4</v>
      </c>
      <c r="BA104" s="86"/>
    </row>
    <row r="105" spans="1:53" ht="38.25" x14ac:dyDescent="0.25">
      <c r="A105" s="3">
        <v>7</v>
      </c>
      <c r="B105" s="50" t="s">
        <v>63</v>
      </c>
      <c r="C105" s="11" t="s">
        <v>187</v>
      </c>
      <c r="E105" s="12" t="s">
        <v>137</v>
      </c>
      <c r="F105" s="13" t="s">
        <v>67</v>
      </c>
      <c r="G105" s="6"/>
      <c r="H105" s="31">
        <v>55.668490000000006</v>
      </c>
      <c r="I105" s="31">
        <v>17.754170000000002</v>
      </c>
      <c r="J105" s="15">
        <v>0.92722000000000004</v>
      </c>
      <c r="K105" s="31">
        <v>7.1449499999999988</v>
      </c>
      <c r="L105" s="15">
        <v>0.12964999999999999</v>
      </c>
      <c r="M105" s="31">
        <v>4.7145999999999999</v>
      </c>
      <c r="N105" s="31">
        <v>3.6488900000000002</v>
      </c>
      <c r="O105" s="31">
        <v>1.3787700000000001</v>
      </c>
      <c r="P105" s="31">
        <v>3.9807999999999999</v>
      </c>
      <c r="Q105" s="15">
        <v>0.24181000000000002</v>
      </c>
      <c r="R105" s="31">
        <f>SUM(H105:Q105)</f>
        <v>95.58935000000001</v>
      </c>
      <c r="T105" s="69"/>
      <c r="U105" s="81">
        <v>58.237125788594653</v>
      </c>
      <c r="V105" s="81">
        <v>18.573376636623223</v>
      </c>
      <c r="W105" s="15">
        <v>0.97000345749814187</v>
      </c>
      <c r="X105" s="81">
        <v>7.4746297573945206</v>
      </c>
      <c r="Y105" s="15">
        <v>0.13563226447297735</v>
      </c>
      <c r="Z105" s="81">
        <v>4.9321394067435333</v>
      </c>
      <c r="AA105" s="81">
        <v>3.8172557926170647</v>
      </c>
      <c r="AB105" s="81">
        <v>1.4423887179900272</v>
      </c>
      <c r="AC105" s="81">
        <v>4.1644806665177656</v>
      </c>
      <c r="AD105" s="15">
        <v>0.2529675115480961</v>
      </c>
      <c r="AE105" s="16">
        <v>100</v>
      </c>
      <c r="AF105" s="20"/>
      <c r="AG105" s="83"/>
      <c r="AH105" s="20">
        <v>1.2789069990412276</v>
      </c>
      <c r="AI105" s="20">
        <v>9.9</v>
      </c>
      <c r="AJ105" s="20">
        <v>18.399999999999999</v>
      </c>
      <c r="AK105" s="20">
        <v>150.19999999999999</v>
      </c>
      <c r="AL105" s="20">
        <v>824.9</v>
      </c>
      <c r="AM105" s="20">
        <v>33.4</v>
      </c>
      <c r="AN105" s="20">
        <v>415.6</v>
      </c>
      <c r="AO105" s="20">
        <v>125.9</v>
      </c>
      <c r="AP105" s="20">
        <v>20.8</v>
      </c>
      <c r="AQ105" s="21">
        <v>8.3000000000000007</v>
      </c>
      <c r="AR105" s="20">
        <v>15</v>
      </c>
      <c r="AS105" s="20">
        <v>40.200000000000003</v>
      </c>
      <c r="AT105" s="20">
        <v>59.9</v>
      </c>
      <c r="AU105" s="20">
        <v>3</v>
      </c>
      <c r="AV105" s="20">
        <v>19.8</v>
      </c>
      <c r="AW105" s="20">
        <v>39</v>
      </c>
      <c r="AX105" s="20">
        <v>2.1</v>
      </c>
      <c r="AY105" s="20">
        <v>19.2</v>
      </c>
      <c r="AZ105" s="143">
        <v>1.8</v>
      </c>
      <c r="BA105" s="86"/>
    </row>
    <row r="106" spans="1:53" ht="38.25" x14ac:dyDescent="0.25">
      <c r="A106" s="3">
        <v>61</v>
      </c>
      <c r="B106" s="50" t="s">
        <v>63</v>
      </c>
      <c r="C106" s="11" t="s">
        <v>187</v>
      </c>
      <c r="E106" s="12" t="s">
        <v>138</v>
      </c>
      <c r="F106" s="19">
        <v>2189</v>
      </c>
      <c r="G106" s="6"/>
      <c r="H106" s="31">
        <v>56.279998999999997</v>
      </c>
      <c r="I106" s="31">
        <v>17.57</v>
      </c>
      <c r="J106" s="15">
        <v>1.081</v>
      </c>
      <c r="K106" s="31">
        <v>7.12</v>
      </c>
      <c r="L106" s="15">
        <v>0.17399999999999999</v>
      </c>
      <c r="M106" s="31">
        <v>7.7</v>
      </c>
      <c r="N106" s="31">
        <v>2.81</v>
      </c>
      <c r="O106" s="31">
        <v>1.29</v>
      </c>
      <c r="P106" s="31">
        <v>3.09</v>
      </c>
      <c r="Q106" s="73">
        <v>0.216</v>
      </c>
      <c r="R106" s="72">
        <f>SUM(H106:Q106)</f>
        <v>97.33099900000002</v>
      </c>
      <c r="T106" s="70"/>
      <c r="U106" s="74">
        <v>57.823303549982043</v>
      </c>
      <c r="V106" s="74">
        <v>18.051802797174616</v>
      </c>
      <c r="W106" s="74">
        <v>1.1106430747720977</v>
      </c>
      <c r="X106" s="74">
        <v>7.3152439337440667</v>
      </c>
      <c r="Y106" s="74">
        <v>0.17877141074037467</v>
      </c>
      <c r="Z106" s="74">
        <v>7.9111486362119825</v>
      </c>
      <c r="AA106" s="74">
        <v>2.8870555412669701</v>
      </c>
      <c r="AB106" s="74">
        <v>1.3253742520407088</v>
      </c>
      <c r="AC106" s="74">
        <v>3.1747336734928604</v>
      </c>
      <c r="AD106" s="74">
        <v>0.22192313057425822</v>
      </c>
      <c r="AE106" s="99">
        <f>SUM(U106:AD106)</f>
        <v>99.999999999999986</v>
      </c>
      <c r="AF106" s="80"/>
      <c r="AG106" s="80"/>
      <c r="AH106" s="75">
        <v>5</v>
      </c>
      <c r="AI106" s="75">
        <v>11</v>
      </c>
      <c r="AJ106" s="75">
        <v>21</v>
      </c>
      <c r="AK106" s="75">
        <v>190</v>
      </c>
      <c r="AL106" s="75">
        <v>857</v>
      </c>
      <c r="AM106" s="75">
        <v>31</v>
      </c>
      <c r="AN106" s="75">
        <v>345</v>
      </c>
      <c r="AO106" s="75">
        <v>136</v>
      </c>
      <c r="AP106" s="75">
        <v>27</v>
      </c>
      <c r="AQ106" s="76">
        <v>9.4</v>
      </c>
      <c r="AR106" s="75">
        <v>18</v>
      </c>
      <c r="AS106" s="75">
        <v>37</v>
      </c>
      <c r="AT106" s="75">
        <v>71</v>
      </c>
      <c r="AU106" s="75">
        <v>9</v>
      </c>
      <c r="AV106" s="75">
        <v>23</v>
      </c>
      <c r="AW106" s="75">
        <v>49</v>
      </c>
      <c r="AX106" s="75">
        <v>6</v>
      </c>
      <c r="AY106" s="153" t="s">
        <v>169</v>
      </c>
      <c r="AZ106" s="150" t="s">
        <v>169</v>
      </c>
      <c r="BA106" s="86"/>
    </row>
    <row r="107" spans="1:53" x14ac:dyDescent="0.25">
      <c r="A107" s="27"/>
      <c r="B107" s="1"/>
      <c r="C107" s="49"/>
      <c r="E107" s="27"/>
      <c r="F107" s="6"/>
      <c r="G107" s="6"/>
      <c r="H107" s="19"/>
      <c r="I107" s="19"/>
      <c r="J107" s="19"/>
      <c r="K107" s="19"/>
      <c r="L107" s="19"/>
      <c r="M107" s="19"/>
      <c r="N107" s="91"/>
      <c r="O107" s="92"/>
      <c r="P107" s="91"/>
      <c r="Q107" s="80" t="s">
        <v>157</v>
      </c>
      <c r="R107" s="16" t="s">
        <v>158</v>
      </c>
      <c r="S107" s="91" t="s">
        <v>167</v>
      </c>
      <c r="T107" s="18" t="s">
        <v>157</v>
      </c>
      <c r="U107" s="81">
        <f>AVERAGE(U102:U106)</f>
        <v>57.516245360210704</v>
      </c>
      <c r="V107" s="95">
        <f t="shared" ref="V107:AD107" si="52">AVERAGE(V102:V106)</f>
        <v>17.969226141169166</v>
      </c>
      <c r="W107" s="15">
        <f t="shared" si="52"/>
        <v>1.1843631057945092</v>
      </c>
      <c r="X107" s="95">
        <f t="shared" si="52"/>
        <v>7.9001307444084219</v>
      </c>
      <c r="Y107" s="15">
        <f t="shared" si="52"/>
        <v>0.16931814708810075</v>
      </c>
      <c r="Z107" s="95">
        <f t="shared" si="52"/>
        <v>7.3371219704057395</v>
      </c>
      <c r="AA107" s="95">
        <f t="shared" si="52"/>
        <v>3.0204983069854108</v>
      </c>
      <c r="AB107" s="95">
        <f t="shared" si="52"/>
        <v>1.0696681306110487</v>
      </c>
      <c r="AC107" s="95">
        <f t="shared" si="52"/>
        <v>3.5791871249431133</v>
      </c>
      <c r="AD107" s="15">
        <f t="shared" si="52"/>
        <v>0.254240954645646</v>
      </c>
      <c r="AE107" s="80"/>
      <c r="AF107" s="80"/>
      <c r="AG107" s="91" t="s">
        <v>157</v>
      </c>
      <c r="AH107" s="34">
        <f>AVERAGE(AH102:AH106)</f>
        <v>2.9037008628954935</v>
      </c>
      <c r="AI107" s="34">
        <f t="shared" ref="AI107:AX107" si="53">AVERAGE(AI102:AI106)</f>
        <v>14.719999999999999</v>
      </c>
      <c r="AJ107" s="34">
        <f t="shared" si="53"/>
        <v>22.5</v>
      </c>
      <c r="AK107" s="34">
        <f t="shared" si="53"/>
        <v>160.45999999999998</v>
      </c>
      <c r="AL107" s="34">
        <f t="shared" si="53"/>
        <v>513.06000000000006</v>
      </c>
      <c r="AM107" s="34">
        <f t="shared" si="53"/>
        <v>24.44</v>
      </c>
      <c r="AN107" s="34">
        <f t="shared" si="53"/>
        <v>313.94</v>
      </c>
      <c r="AO107" s="34">
        <f t="shared" si="53"/>
        <v>139.42000000000002</v>
      </c>
      <c r="AP107" s="34">
        <f t="shared" si="53"/>
        <v>27.439999999999998</v>
      </c>
      <c r="AQ107" s="34">
        <f t="shared" si="53"/>
        <v>8.16</v>
      </c>
      <c r="AR107" s="34">
        <f t="shared" si="53"/>
        <v>16.740000000000002</v>
      </c>
      <c r="AS107" s="34">
        <f t="shared" si="53"/>
        <v>39.5</v>
      </c>
      <c r="AT107" s="34">
        <f t="shared" si="53"/>
        <v>79.28</v>
      </c>
      <c r="AU107" s="34">
        <f t="shared" si="53"/>
        <v>4.96</v>
      </c>
      <c r="AV107" s="34">
        <f t="shared" si="53"/>
        <v>20.259999999999998</v>
      </c>
      <c r="AW107" s="34">
        <f t="shared" si="53"/>
        <v>39.86</v>
      </c>
      <c r="AX107" s="34">
        <f t="shared" si="53"/>
        <v>2.6399999999999997</v>
      </c>
      <c r="AY107" s="34">
        <f>AVERAGE(AY102:AY105)</f>
        <v>21.074999999999999</v>
      </c>
      <c r="AZ107" s="144">
        <f>AVERAGE(AZ102:AZ105)</f>
        <v>1.575</v>
      </c>
      <c r="BA107" s="86"/>
    </row>
    <row r="108" spans="1:53" s="62" customFormat="1" ht="13.5" thickBot="1" x14ac:dyDescent="0.3">
      <c r="A108" s="96"/>
      <c r="B108" s="97"/>
      <c r="C108" s="49"/>
      <c r="E108" s="96"/>
      <c r="F108" s="6"/>
      <c r="G108" s="6"/>
      <c r="H108" s="91"/>
      <c r="I108" s="91"/>
      <c r="J108" s="91"/>
      <c r="K108" s="91"/>
      <c r="L108" s="91"/>
      <c r="M108" s="91"/>
      <c r="N108" s="91"/>
      <c r="O108" s="92"/>
      <c r="P108" s="91"/>
      <c r="Q108" s="81">
        <f>AVERAGE(R102:R106)</f>
        <v>94.440785800000015</v>
      </c>
      <c r="R108" s="16">
        <f>STDEV(R102:R106)</f>
        <v>2.0494185759681223</v>
      </c>
      <c r="S108" s="95"/>
      <c r="T108" s="17" t="s">
        <v>158</v>
      </c>
      <c r="U108" s="95">
        <f>STDEV(U102:U106)</f>
        <v>0.58052430904642061</v>
      </c>
      <c r="V108" s="95">
        <f t="shared" ref="V108:AD108" si="54">STDEV(V102:V106)</f>
        <v>0.61977318715165952</v>
      </c>
      <c r="W108" s="15">
        <f t="shared" si="54"/>
        <v>0.16904340197892376</v>
      </c>
      <c r="X108" s="95">
        <f t="shared" si="54"/>
        <v>0.73989516850400516</v>
      </c>
      <c r="Y108" s="15">
        <f t="shared" si="54"/>
        <v>2.1087862357393045E-2</v>
      </c>
      <c r="Z108" s="95">
        <f t="shared" si="54"/>
        <v>1.5707612466988501</v>
      </c>
      <c r="AA108" s="95">
        <f t="shared" si="54"/>
        <v>0.58058435733663649</v>
      </c>
      <c r="AB108" s="95">
        <f t="shared" si="54"/>
        <v>0.4240665195907623</v>
      </c>
      <c r="AC108" s="95">
        <f t="shared" si="54"/>
        <v>1.045926368078719</v>
      </c>
      <c r="AD108" s="15">
        <f t="shared" si="54"/>
        <v>3.5326178493052002E-2</v>
      </c>
      <c r="AE108" s="91"/>
      <c r="AF108" s="91"/>
      <c r="AG108" s="16" t="s">
        <v>158</v>
      </c>
      <c r="AH108" s="34">
        <f>STDEV(AH102:AH106)</f>
        <v>3.0214889401042839</v>
      </c>
      <c r="AI108" s="34">
        <f t="shared" ref="AI108:AX108" si="55">STDEV(AI102:AI106)</f>
        <v>10.19789193902348</v>
      </c>
      <c r="AJ108" s="34">
        <f t="shared" si="55"/>
        <v>2.7202941017470845</v>
      </c>
      <c r="AK108" s="34">
        <f t="shared" si="55"/>
        <v>43.330335793760057</v>
      </c>
      <c r="AL108" s="34">
        <f t="shared" si="55"/>
        <v>303.94731944861752</v>
      </c>
      <c r="AM108" s="34">
        <f t="shared" si="55"/>
        <v>8.6857929977636452</v>
      </c>
      <c r="AN108" s="34">
        <f t="shared" si="55"/>
        <v>66.032325417177276</v>
      </c>
      <c r="AO108" s="34">
        <f t="shared" si="55"/>
        <v>12.006539884579572</v>
      </c>
      <c r="AP108" s="34">
        <f t="shared" si="55"/>
        <v>5.0786809311080212</v>
      </c>
      <c r="AQ108" s="34">
        <f t="shared" si="55"/>
        <v>0.87349871207689844</v>
      </c>
      <c r="AR108" s="34">
        <f t="shared" si="55"/>
        <v>1.3145341380123985</v>
      </c>
      <c r="AS108" s="34">
        <f t="shared" si="55"/>
        <v>13.872815143293733</v>
      </c>
      <c r="AT108" s="34">
        <f t="shared" si="55"/>
        <v>18.389045652235492</v>
      </c>
      <c r="AU108" s="34">
        <f t="shared" si="55"/>
        <v>2.3922792479140051</v>
      </c>
      <c r="AV108" s="34">
        <f t="shared" si="55"/>
        <v>2.0415680248279746</v>
      </c>
      <c r="AW108" s="34">
        <f t="shared" si="55"/>
        <v>5.495725611782345</v>
      </c>
      <c r="AX108" s="34">
        <f t="shared" si="55"/>
        <v>1.9230184606498193</v>
      </c>
      <c r="AY108" s="34">
        <f>STDEV(AY102:AY105)</f>
        <v>2.9680240340446615</v>
      </c>
      <c r="AZ108" s="146">
        <f>STDEV(AZ102:AZ105)</f>
        <v>0.20615528128088406</v>
      </c>
      <c r="BA108" s="93"/>
    </row>
    <row r="109" spans="1:53" x14ac:dyDescent="0.25">
      <c r="A109" s="109"/>
      <c r="B109" s="109"/>
      <c r="C109" s="119"/>
      <c r="D109" s="103"/>
      <c r="E109" s="109"/>
      <c r="F109" s="103"/>
      <c r="G109" s="103"/>
      <c r="H109" s="103"/>
      <c r="I109" s="103"/>
      <c r="J109" s="103"/>
      <c r="K109" s="103"/>
      <c r="L109" s="103"/>
      <c r="M109" s="103"/>
      <c r="N109" s="103"/>
      <c r="O109" s="103"/>
      <c r="P109" s="103"/>
      <c r="Q109" s="103"/>
      <c r="R109" s="103"/>
      <c r="S109" s="103"/>
      <c r="T109" s="129"/>
      <c r="U109" s="103"/>
      <c r="V109" s="103"/>
      <c r="W109" s="103"/>
      <c r="X109" s="103"/>
      <c r="Y109" s="103"/>
      <c r="Z109" s="103"/>
      <c r="AA109" s="103"/>
      <c r="AB109" s="103"/>
      <c r="AC109" s="103"/>
      <c r="AD109" s="103"/>
      <c r="AE109" s="103"/>
      <c r="AF109" s="103"/>
      <c r="AG109" s="103"/>
      <c r="AH109" s="109"/>
      <c r="AI109" s="109"/>
      <c r="AJ109" s="109"/>
      <c r="AK109" s="109"/>
      <c r="AL109" s="109"/>
      <c r="AM109" s="109"/>
      <c r="AN109" s="109"/>
      <c r="AO109" s="109"/>
      <c r="AP109" s="109"/>
      <c r="AQ109" s="109"/>
      <c r="AR109" s="109"/>
      <c r="AS109" s="109"/>
      <c r="AT109" s="109"/>
      <c r="AU109" s="109"/>
      <c r="AV109" s="109"/>
      <c r="AW109" s="109"/>
      <c r="AX109" s="109"/>
      <c r="AY109" s="100"/>
      <c r="AZ109" s="148"/>
      <c r="BA109" s="86"/>
    </row>
    <row r="110" spans="1:53" ht="15" x14ac:dyDescent="0.25">
      <c r="A110" s="3">
        <v>1</v>
      </c>
      <c r="B110" s="50" t="s">
        <v>63</v>
      </c>
      <c r="C110" s="11" t="s">
        <v>176</v>
      </c>
      <c r="E110" s="12" t="s">
        <v>139</v>
      </c>
      <c r="F110" s="13" t="s">
        <v>70</v>
      </c>
      <c r="G110" s="6"/>
      <c r="H110" s="31">
        <v>52.69764</v>
      </c>
      <c r="I110" s="31">
        <v>18.209729999999997</v>
      </c>
      <c r="J110" s="15">
        <v>1.0839599999999998</v>
      </c>
      <c r="K110" s="31">
        <v>7.9308000000000005</v>
      </c>
      <c r="L110" s="15">
        <v>0.14668</v>
      </c>
      <c r="M110" s="31">
        <v>7.4191900000000004</v>
      </c>
      <c r="N110" s="31">
        <v>2.5710399999999995</v>
      </c>
      <c r="O110" s="31">
        <v>1.6303700000000001</v>
      </c>
      <c r="P110" s="31">
        <v>3.0388499999999996</v>
      </c>
      <c r="Q110" s="15">
        <v>0.21210000000000001</v>
      </c>
      <c r="R110" s="31">
        <f>SUM(H110:Q110)</f>
        <v>94.940360000000013</v>
      </c>
      <c r="T110" s="69"/>
      <c r="U110" s="81">
        <v>55.50604026506322</v>
      </c>
      <c r="V110" s="81">
        <v>19.180175935695214</v>
      </c>
      <c r="W110" s="15">
        <v>1.1417271704333993</v>
      </c>
      <c r="X110" s="81">
        <v>8.3534538574054427</v>
      </c>
      <c r="Y110" s="15">
        <v>0.1544969753119774</v>
      </c>
      <c r="Z110" s="81">
        <v>7.8145787719175743</v>
      </c>
      <c r="AA110" s="81">
        <v>2.7080576997961976</v>
      </c>
      <c r="AB110" s="81">
        <v>1.7172568423737975</v>
      </c>
      <c r="AC110" s="81">
        <v>3.2007985644041614</v>
      </c>
      <c r="AD110" s="15">
        <v>0.22340338467187351</v>
      </c>
      <c r="AE110" s="16">
        <v>99.999989467072865</v>
      </c>
      <c r="AF110" s="80"/>
      <c r="AG110" s="83"/>
      <c r="AH110" s="20">
        <v>10</v>
      </c>
      <c r="AI110" s="20">
        <v>8.1999999999999993</v>
      </c>
      <c r="AJ110" s="20">
        <v>22.6</v>
      </c>
      <c r="AK110" s="20">
        <v>159.6</v>
      </c>
      <c r="AL110" s="20">
        <v>779.5</v>
      </c>
      <c r="AM110" s="20">
        <v>26.7</v>
      </c>
      <c r="AN110" s="20">
        <v>248.5</v>
      </c>
      <c r="AO110" s="20">
        <v>123.3</v>
      </c>
      <c r="AP110" s="20">
        <v>25.8</v>
      </c>
      <c r="AQ110" s="21">
        <v>7</v>
      </c>
      <c r="AR110" s="20">
        <v>19.5</v>
      </c>
      <c r="AS110" s="20">
        <v>31.6</v>
      </c>
      <c r="AT110" s="20">
        <v>78.7</v>
      </c>
      <c r="AU110" s="20">
        <v>4.4000000000000004</v>
      </c>
      <c r="AV110" s="20">
        <v>15.5</v>
      </c>
      <c r="AW110" s="20">
        <v>34.4</v>
      </c>
      <c r="AX110" s="20">
        <v>1.4</v>
      </c>
      <c r="AY110" s="20">
        <v>19.3</v>
      </c>
      <c r="AZ110" s="149" t="s">
        <v>169</v>
      </c>
      <c r="BA110" s="86"/>
    </row>
    <row r="111" spans="1:53" x14ac:dyDescent="0.25">
      <c r="A111" s="3">
        <v>115</v>
      </c>
      <c r="B111" s="50" t="s">
        <v>63</v>
      </c>
      <c r="C111" s="11" t="s">
        <v>176</v>
      </c>
      <c r="E111" s="12" t="s">
        <v>140</v>
      </c>
      <c r="F111" s="13" t="s">
        <v>71</v>
      </c>
      <c r="G111" s="6"/>
      <c r="H111" s="31">
        <v>54.34872</v>
      </c>
      <c r="I111" s="31">
        <v>18.674670000000003</v>
      </c>
      <c r="J111" s="15">
        <v>1.0955899999999998</v>
      </c>
      <c r="K111" s="31">
        <v>8.0690100000000005</v>
      </c>
      <c r="L111" s="15">
        <v>0.15314</v>
      </c>
      <c r="M111" s="31">
        <v>8.3123500000000003</v>
      </c>
      <c r="N111" s="31">
        <v>2.4449399999999999</v>
      </c>
      <c r="O111" s="31">
        <v>1.0890500000000001</v>
      </c>
      <c r="P111" s="31">
        <v>3.1461800000000002</v>
      </c>
      <c r="Q111" s="73">
        <v>0.20535</v>
      </c>
      <c r="R111" s="72">
        <f>SUM(H111:Q111)</f>
        <v>97.539000000000001</v>
      </c>
      <c r="T111" s="70"/>
      <c r="U111" s="72">
        <v>55.719988927505923</v>
      </c>
      <c r="V111" s="72">
        <v>19.145849352566668</v>
      </c>
      <c r="W111" s="73">
        <v>1.1232327581787795</v>
      </c>
      <c r="X111" s="72">
        <v>8.272598652846554</v>
      </c>
      <c r="Y111" s="73">
        <v>0.15700386512061842</v>
      </c>
      <c r="Z111" s="72">
        <v>8.5220783481479199</v>
      </c>
      <c r="AA111" s="72">
        <v>2.5066281179835759</v>
      </c>
      <c r="AB111" s="72">
        <v>1.1165277478752089</v>
      </c>
      <c r="AC111" s="72">
        <v>3.2255610576282305</v>
      </c>
      <c r="AD111" s="73">
        <v>0.210531172146526</v>
      </c>
      <c r="AE111" s="74">
        <f>SUM(U111:AD111)</f>
        <v>100</v>
      </c>
      <c r="AF111" s="80"/>
      <c r="AG111" s="83"/>
      <c r="AH111" s="75">
        <v>20.100000000000001</v>
      </c>
      <c r="AI111" s="75">
        <v>10.1</v>
      </c>
      <c r="AJ111" s="75">
        <v>23.4</v>
      </c>
      <c r="AK111" s="75">
        <v>171.8</v>
      </c>
      <c r="AL111" s="75">
        <v>365.1</v>
      </c>
      <c r="AM111" s="75">
        <v>25.5</v>
      </c>
      <c r="AN111" s="75">
        <v>288.89999999999998</v>
      </c>
      <c r="AO111" s="75">
        <v>121.3</v>
      </c>
      <c r="AP111" s="75">
        <v>25.7</v>
      </c>
      <c r="AQ111" s="76">
        <v>5.7</v>
      </c>
      <c r="AR111" s="75">
        <v>19.399999999999999</v>
      </c>
      <c r="AS111" s="75">
        <v>28.3</v>
      </c>
      <c r="AT111" s="75">
        <v>72</v>
      </c>
      <c r="AU111" s="75">
        <v>4.3</v>
      </c>
      <c r="AV111" s="75">
        <v>14.5</v>
      </c>
      <c r="AW111" s="75">
        <v>30</v>
      </c>
      <c r="AX111" s="75">
        <v>2.6</v>
      </c>
      <c r="AY111" s="75">
        <v>19.100000000000001</v>
      </c>
      <c r="AZ111" s="150" t="s">
        <v>169</v>
      </c>
      <c r="BA111" s="86"/>
    </row>
    <row r="112" spans="1:53" x14ac:dyDescent="0.25">
      <c r="A112" s="27"/>
      <c r="B112" s="7"/>
      <c r="C112" s="11"/>
      <c r="E112" s="27"/>
      <c r="F112" s="6"/>
      <c r="G112" s="6"/>
      <c r="H112" s="19"/>
      <c r="I112" s="19"/>
      <c r="J112" s="19"/>
      <c r="K112" s="19"/>
      <c r="L112" s="19"/>
      <c r="M112" s="19"/>
      <c r="N112" s="91"/>
      <c r="O112" s="92"/>
      <c r="P112" s="91"/>
      <c r="Q112" s="80" t="s">
        <v>157</v>
      </c>
      <c r="R112" s="81">
        <f>AVERAGE(R110:R111)</f>
        <v>96.239680000000007</v>
      </c>
      <c r="S112" s="91" t="s">
        <v>162</v>
      </c>
      <c r="T112" s="18" t="s">
        <v>157</v>
      </c>
      <c r="U112" s="81">
        <f>AVERAGE(U110:U111)</f>
        <v>55.613014596284572</v>
      </c>
      <c r="V112" s="95">
        <f t="shared" ref="V112:AD112" si="56">AVERAGE(V110:V111)</f>
        <v>19.163012644130941</v>
      </c>
      <c r="W112" s="15">
        <f t="shared" si="56"/>
        <v>1.1324799643060894</v>
      </c>
      <c r="X112" s="95">
        <f t="shared" si="56"/>
        <v>8.3130262551259975</v>
      </c>
      <c r="Y112" s="15">
        <f t="shared" si="56"/>
        <v>0.15575042021629792</v>
      </c>
      <c r="Z112" s="95">
        <f t="shared" si="56"/>
        <v>8.168328560032748</v>
      </c>
      <c r="AA112" s="95">
        <f t="shared" si="56"/>
        <v>2.607342908889887</v>
      </c>
      <c r="AB112" s="95">
        <f t="shared" si="56"/>
        <v>1.4168922951245033</v>
      </c>
      <c r="AC112" s="95">
        <f t="shared" si="56"/>
        <v>3.2131798110161958</v>
      </c>
      <c r="AD112" s="15">
        <f t="shared" si="56"/>
        <v>0.21696727840919977</v>
      </c>
      <c r="AE112" s="80"/>
      <c r="AF112" s="80"/>
      <c r="AG112" s="91" t="s">
        <v>157</v>
      </c>
      <c r="AH112" s="34">
        <f>AVERAGE(AH110:AH111)</f>
        <v>15.05</v>
      </c>
      <c r="AI112" s="34">
        <f t="shared" ref="AI112:AY112" si="57">AVERAGE(AI110:AI111)</f>
        <v>9.1499999999999986</v>
      </c>
      <c r="AJ112" s="34">
        <f t="shared" si="57"/>
        <v>23</v>
      </c>
      <c r="AK112" s="34">
        <f t="shared" si="57"/>
        <v>165.7</v>
      </c>
      <c r="AL112" s="34">
        <f t="shared" si="57"/>
        <v>572.29999999999995</v>
      </c>
      <c r="AM112" s="34">
        <f t="shared" si="57"/>
        <v>26.1</v>
      </c>
      <c r="AN112" s="34">
        <f t="shared" si="57"/>
        <v>268.7</v>
      </c>
      <c r="AO112" s="34">
        <f t="shared" si="57"/>
        <v>122.3</v>
      </c>
      <c r="AP112" s="34">
        <f t="shared" si="57"/>
        <v>25.75</v>
      </c>
      <c r="AQ112" s="34">
        <f t="shared" si="57"/>
        <v>6.35</v>
      </c>
      <c r="AR112" s="34">
        <f t="shared" si="57"/>
        <v>19.45</v>
      </c>
      <c r="AS112" s="34">
        <f t="shared" si="57"/>
        <v>29.950000000000003</v>
      </c>
      <c r="AT112" s="34">
        <f t="shared" si="57"/>
        <v>75.349999999999994</v>
      </c>
      <c r="AU112" s="34">
        <f t="shared" si="57"/>
        <v>4.3499999999999996</v>
      </c>
      <c r="AV112" s="34">
        <f t="shared" si="57"/>
        <v>15</v>
      </c>
      <c r="AW112" s="34">
        <f t="shared" si="57"/>
        <v>32.200000000000003</v>
      </c>
      <c r="AX112" s="34">
        <f t="shared" si="57"/>
        <v>2</v>
      </c>
      <c r="AY112" s="34">
        <f t="shared" si="57"/>
        <v>19.200000000000003</v>
      </c>
      <c r="AZ112" s="149" t="s">
        <v>169</v>
      </c>
      <c r="BA112" s="86"/>
    </row>
    <row r="113" spans="1:53" ht="13.5" thickBot="1" x14ac:dyDescent="0.3">
      <c r="A113" s="19"/>
      <c r="B113" s="7"/>
      <c r="C113" s="11"/>
      <c r="E113" s="19"/>
      <c r="F113" s="6"/>
      <c r="G113" s="6"/>
      <c r="H113" s="19"/>
      <c r="I113" s="19"/>
      <c r="J113" s="19"/>
      <c r="K113" s="19"/>
      <c r="L113" s="19"/>
      <c r="M113" s="19"/>
      <c r="N113" s="91"/>
      <c r="O113" s="92"/>
      <c r="P113" s="91"/>
      <c r="Q113" s="16" t="s">
        <v>158</v>
      </c>
      <c r="R113" s="16">
        <f>STDEV(R110:R111)</f>
        <v>1.8375159658626019</v>
      </c>
      <c r="S113" s="80"/>
      <c r="T113" s="17" t="s">
        <v>158</v>
      </c>
      <c r="U113" s="16">
        <f>STDEV(U110:U111)</f>
        <v>0.15128455003902733</v>
      </c>
      <c r="V113" s="16">
        <f t="shared" ref="V113:AD113" si="58">STDEV(V110:V111)</f>
        <v>2.4272559705158906E-2</v>
      </c>
      <c r="W113" s="15">
        <f t="shared" si="58"/>
        <v>1.3077524319301235E-2</v>
      </c>
      <c r="X113" s="16">
        <f t="shared" si="58"/>
        <v>5.7173263437815591E-2</v>
      </c>
      <c r="Y113" s="15">
        <f t="shared" si="58"/>
        <v>1.7726387833775169E-3</v>
      </c>
      <c r="Z113" s="16">
        <f t="shared" si="58"/>
        <v>0.50027774803908609</v>
      </c>
      <c r="AA113" s="16">
        <f t="shared" si="58"/>
        <v>0.14243222323127527</v>
      </c>
      <c r="AB113" s="16">
        <f t="shared" si="58"/>
        <v>0.42477961637600586</v>
      </c>
      <c r="AC113" s="16">
        <f t="shared" si="58"/>
        <v>1.7509726877825191E-2</v>
      </c>
      <c r="AD113" s="15">
        <f t="shared" si="58"/>
        <v>9.1020287655476373E-3</v>
      </c>
      <c r="AE113" s="80"/>
      <c r="AF113" s="80"/>
      <c r="AG113" s="16" t="s">
        <v>158</v>
      </c>
      <c r="AH113" s="34">
        <f>STDEV(AH110:AH111)</f>
        <v>7.1417784899841301</v>
      </c>
      <c r="AI113" s="34">
        <f t="shared" ref="AI113:AY113" si="59">STDEV(AI110:AI111)</f>
        <v>1.3435028842544641</v>
      </c>
      <c r="AJ113" s="34">
        <f t="shared" si="59"/>
        <v>0.56568542494923602</v>
      </c>
      <c r="AK113" s="34">
        <f t="shared" si="59"/>
        <v>8.626702730475893</v>
      </c>
      <c r="AL113" s="34">
        <f t="shared" si="59"/>
        <v>293.02505012370557</v>
      </c>
      <c r="AM113" s="34">
        <f t="shared" si="59"/>
        <v>0.84852813742385647</v>
      </c>
      <c r="AN113" s="34">
        <f t="shared" si="59"/>
        <v>28.567113959936506</v>
      </c>
      <c r="AO113" s="34">
        <f t="shared" si="59"/>
        <v>1.4142135623730951</v>
      </c>
      <c r="AP113" s="34">
        <f t="shared" si="59"/>
        <v>7.0710678118655765E-2</v>
      </c>
      <c r="AQ113" s="34">
        <f t="shared" si="59"/>
        <v>0.91923881554251885</v>
      </c>
      <c r="AR113" s="34">
        <f t="shared" si="59"/>
        <v>7.0710678118655765E-2</v>
      </c>
      <c r="AS113" s="34">
        <f t="shared" si="59"/>
        <v>2.3334523779156071</v>
      </c>
      <c r="AT113" s="34">
        <f t="shared" si="59"/>
        <v>4.7376154339498706</v>
      </c>
      <c r="AU113" s="34">
        <f t="shared" si="59"/>
        <v>7.0710678118655126E-2</v>
      </c>
      <c r="AV113" s="34">
        <f t="shared" si="59"/>
        <v>0.70710678118654757</v>
      </c>
      <c r="AW113" s="34">
        <f t="shared" si="59"/>
        <v>3.1112698372208079</v>
      </c>
      <c r="AX113" s="34">
        <f t="shared" si="59"/>
        <v>0.84852813742385735</v>
      </c>
      <c r="AY113" s="34">
        <f t="shared" si="59"/>
        <v>0.141421356237309</v>
      </c>
      <c r="AZ113" s="152" t="s">
        <v>169</v>
      </c>
      <c r="BA113" s="86"/>
    </row>
    <row r="114" spans="1:53" s="62" customFormat="1" x14ac:dyDescent="0.25">
      <c r="A114" s="109"/>
      <c r="B114" s="109"/>
      <c r="C114" s="119"/>
      <c r="D114" s="103"/>
      <c r="E114" s="109"/>
      <c r="F114" s="103"/>
      <c r="G114" s="103"/>
      <c r="H114" s="103"/>
      <c r="I114" s="103"/>
      <c r="J114" s="103"/>
      <c r="K114" s="103"/>
      <c r="L114" s="103"/>
      <c r="M114" s="103"/>
      <c r="N114" s="103"/>
      <c r="O114" s="103"/>
      <c r="P114" s="103"/>
      <c r="Q114" s="103"/>
      <c r="R114" s="103"/>
      <c r="S114" s="103"/>
      <c r="T114" s="129"/>
      <c r="U114" s="103"/>
      <c r="V114" s="103"/>
      <c r="W114" s="103"/>
      <c r="X114" s="103"/>
      <c r="Y114" s="103"/>
      <c r="Z114" s="103"/>
      <c r="AA114" s="103"/>
      <c r="AB114" s="103"/>
      <c r="AC114" s="103"/>
      <c r="AD114" s="103"/>
      <c r="AE114" s="103"/>
      <c r="AF114" s="103"/>
      <c r="AG114" s="103"/>
      <c r="AH114" s="109"/>
      <c r="AI114" s="109"/>
      <c r="AJ114" s="109"/>
      <c r="AK114" s="109"/>
      <c r="AL114" s="109"/>
      <c r="AM114" s="109"/>
      <c r="AN114" s="109"/>
      <c r="AO114" s="109"/>
      <c r="AP114" s="109"/>
      <c r="AQ114" s="109"/>
      <c r="AR114" s="109"/>
      <c r="AS114" s="109"/>
      <c r="AT114" s="109"/>
      <c r="AU114" s="109"/>
      <c r="AV114" s="109"/>
      <c r="AW114" s="109"/>
      <c r="AX114" s="109"/>
      <c r="AY114" s="100"/>
      <c r="AZ114" s="148"/>
      <c r="BA114" s="93"/>
    </row>
    <row r="115" spans="1:53" x14ac:dyDescent="0.25">
      <c r="A115" s="3">
        <v>215</v>
      </c>
      <c r="B115" s="50" t="s">
        <v>63</v>
      </c>
      <c r="C115" s="11" t="s">
        <v>189</v>
      </c>
      <c r="E115" s="12" t="s">
        <v>141</v>
      </c>
      <c r="F115" s="42" t="s">
        <v>62</v>
      </c>
      <c r="G115" s="6"/>
      <c r="H115" s="31">
        <v>57.106130000000007</v>
      </c>
      <c r="I115" s="31">
        <v>16.440039999999996</v>
      </c>
      <c r="J115" s="15">
        <v>1.0325199999999999</v>
      </c>
      <c r="K115" s="31">
        <v>6.9281099999999993</v>
      </c>
      <c r="L115" s="15">
        <v>9.1069999999999998E-2</v>
      </c>
      <c r="M115" s="31">
        <v>6.5076099999999997</v>
      </c>
      <c r="N115" s="31">
        <v>3.0712099999999998</v>
      </c>
      <c r="O115" s="31">
        <v>1.7822899999999999</v>
      </c>
      <c r="P115" s="31">
        <v>2.8192299999999997</v>
      </c>
      <c r="Q115" s="15">
        <v>0.22066</v>
      </c>
      <c r="R115" s="31">
        <f>SUM(H115:Q115)</f>
        <v>95.998870000000011</v>
      </c>
      <c r="S115" s="80"/>
      <c r="T115" s="16"/>
      <c r="U115" s="81">
        <v>59.486252286094633</v>
      </c>
      <c r="V115" s="81">
        <v>17.125243245050694</v>
      </c>
      <c r="W115" s="15">
        <v>1.0755543268373886</v>
      </c>
      <c r="X115" s="81">
        <v>7.2168661985292113</v>
      </c>
      <c r="Y115" s="15">
        <v>9.4865699981676863E-2</v>
      </c>
      <c r="Z115" s="81">
        <v>6.7788402092649633</v>
      </c>
      <c r="AA115" s="81">
        <v>3.1992147407568443</v>
      </c>
      <c r="AB115" s="81">
        <v>1.8565739367557137</v>
      </c>
      <c r="AC115" s="81">
        <v>2.9367324844552853</v>
      </c>
      <c r="AD115" s="15">
        <v>0.22985687227360072</v>
      </c>
      <c r="AE115" s="16">
        <v>100</v>
      </c>
      <c r="AF115" s="80"/>
      <c r="AG115" s="80"/>
      <c r="AH115" s="20">
        <v>27.3</v>
      </c>
      <c r="AI115" s="20">
        <v>69.400000000000006</v>
      </c>
      <c r="AJ115" s="20">
        <v>22</v>
      </c>
      <c r="AK115" s="20">
        <v>182.1</v>
      </c>
      <c r="AL115" s="20">
        <v>524.5</v>
      </c>
      <c r="AM115" s="20">
        <v>62.2</v>
      </c>
      <c r="AN115" s="20">
        <v>270.5</v>
      </c>
      <c r="AO115" s="20">
        <v>191.2</v>
      </c>
      <c r="AP115" s="20">
        <v>27.6</v>
      </c>
      <c r="AQ115" s="21">
        <v>10.9</v>
      </c>
      <c r="AR115" s="20">
        <v>17.399999999999999</v>
      </c>
      <c r="AS115" s="20">
        <v>47.1</v>
      </c>
      <c r="AT115" s="20">
        <v>78.8</v>
      </c>
      <c r="AU115" s="20">
        <v>6.7</v>
      </c>
      <c r="AV115" s="20">
        <v>24.4</v>
      </c>
      <c r="AW115" s="20">
        <v>46</v>
      </c>
      <c r="AX115" s="20">
        <v>8</v>
      </c>
      <c r="AY115" s="20">
        <v>24.7</v>
      </c>
      <c r="AZ115" s="143">
        <v>3.6</v>
      </c>
      <c r="BA115" s="86"/>
    </row>
    <row r="116" spans="1:53" s="62" customFormat="1" x14ac:dyDescent="0.25">
      <c r="A116" s="3"/>
      <c r="B116" s="50"/>
      <c r="C116" s="11"/>
      <c r="E116" s="12"/>
      <c r="F116" s="42"/>
      <c r="G116" s="6"/>
      <c r="H116" s="57"/>
      <c r="I116" s="57"/>
      <c r="J116" s="15"/>
      <c r="K116" s="57"/>
      <c r="L116" s="15"/>
      <c r="M116" s="57"/>
      <c r="N116" s="57"/>
      <c r="O116" s="57"/>
      <c r="P116" s="57"/>
      <c r="Q116" s="15"/>
      <c r="R116" s="57"/>
      <c r="S116" s="80"/>
      <c r="T116" s="16"/>
      <c r="U116" s="81"/>
      <c r="V116" s="81"/>
      <c r="W116" s="15"/>
      <c r="X116" s="81"/>
      <c r="Y116" s="15"/>
      <c r="Z116" s="81"/>
      <c r="AA116" s="81"/>
      <c r="AB116" s="81"/>
      <c r="AC116" s="81"/>
      <c r="AD116" s="15"/>
      <c r="AE116" s="16"/>
      <c r="AF116" s="80"/>
      <c r="AG116" s="80"/>
      <c r="AH116" s="20"/>
      <c r="AI116" s="20"/>
      <c r="AJ116" s="20"/>
      <c r="AK116" s="20"/>
      <c r="AL116" s="20"/>
      <c r="AM116" s="20"/>
      <c r="AN116" s="20"/>
      <c r="AO116" s="20"/>
      <c r="AP116" s="20"/>
      <c r="AQ116" s="21"/>
      <c r="AR116" s="20"/>
      <c r="AS116" s="20"/>
      <c r="AT116" s="20"/>
      <c r="AU116" s="20"/>
      <c r="AV116" s="20"/>
      <c r="AW116" s="20"/>
      <c r="AX116" s="20"/>
      <c r="AY116" s="13" t="s">
        <v>169</v>
      </c>
      <c r="AZ116" s="149" t="s">
        <v>169</v>
      </c>
      <c r="BA116" s="86"/>
    </row>
    <row r="117" spans="1:53" ht="15" x14ac:dyDescent="0.25">
      <c r="A117" s="3">
        <v>86</v>
      </c>
      <c r="B117" s="50" t="s">
        <v>63</v>
      </c>
      <c r="C117" s="28" t="s">
        <v>177</v>
      </c>
      <c r="E117" s="12" t="s">
        <v>142</v>
      </c>
      <c r="F117" s="13" t="s">
        <v>59</v>
      </c>
      <c r="G117" s="6"/>
      <c r="H117" s="57">
        <v>58.47</v>
      </c>
      <c r="I117" s="57">
        <v>17.43</v>
      </c>
      <c r="J117" s="15">
        <v>1.145</v>
      </c>
      <c r="K117" s="57">
        <v>7.79</v>
      </c>
      <c r="L117" s="15">
        <v>0.14699999999999999</v>
      </c>
      <c r="M117" s="57">
        <v>6.22</v>
      </c>
      <c r="N117" s="57">
        <v>2.3199999999999998</v>
      </c>
      <c r="O117" s="57">
        <v>1.76</v>
      </c>
      <c r="P117" s="57">
        <v>3.65</v>
      </c>
      <c r="Q117" s="15">
        <v>0.26700000000000002</v>
      </c>
      <c r="R117" s="57">
        <f>SUM(H117:Q117)</f>
        <v>99.199000000000012</v>
      </c>
      <c r="T117" s="69"/>
      <c r="U117" s="81">
        <v>58.942126432726127</v>
      </c>
      <c r="V117" s="81">
        <v>17.570741640540728</v>
      </c>
      <c r="W117" s="15">
        <v>1.154245506507122</v>
      </c>
      <c r="X117" s="81">
        <v>7.8529017429611176</v>
      </c>
      <c r="Y117" s="15">
        <v>0.14818697769130734</v>
      </c>
      <c r="Z117" s="81">
        <v>6.2702244982308279</v>
      </c>
      <c r="AA117" s="81">
        <v>2.3387332533594081</v>
      </c>
      <c r="AB117" s="81">
        <v>1.7742114335829997</v>
      </c>
      <c r="AC117" s="81">
        <v>3.6794725753283797</v>
      </c>
      <c r="AD117" s="15">
        <v>0.26915593907196644</v>
      </c>
      <c r="AE117" s="81">
        <f>SUM(U117:AD117)</f>
        <v>100</v>
      </c>
      <c r="AF117" s="80"/>
      <c r="AG117" s="80"/>
      <c r="AH117" s="20">
        <v>3</v>
      </c>
      <c r="AI117" s="20">
        <v>12</v>
      </c>
      <c r="AJ117" s="20">
        <v>26</v>
      </c>
      <c r="AK117" s="20">
        <v>181</v>
      </c>
      <c r="AL117" s="20">
        <v>765</v>
      </c>
      <c r="AM117" s="20">
        <v>53</v>
      </c>
      <c r="AN117" s="20">
        <v>410</v>
      </c>
      <c r="AO117" s="20">
        <v>174</v>
      </c>
      <c r="AP117" s="20">
        <v>31</v>
      </c>
      <c r="AQ117" s="21">
        <v>11.8</v>
      </c>
      <c r="AR117" s="20">
        <v>20</v>
      </c>
      <c r="AS117" s="20">
        <v>37</v>
      </c>
      <c r="AT117" s="20">
        <v>79</v>
      </c>
      <c r="AU117" s="20">
        <v>6</v>
      </c>
      <c r="AV117" s="20">
        <v>22</v>
      </c>
      <c r="AW117" s="20">
        <v>38</v>
      </c>
      <c r="AX117" s="20">
        <v>6</v>
      </c>
      <c r="AY117" s="13" t="s">
        <v>169</v>
      </c>
      <c r="AZ117" s="149" t="s">
        <v>169</v>
      </c>
      <c r="BA117" s="86"/>
    </row>
    <row r="118" spans="1:53" x14ac:dyDescent="0.25">
      <c r="A118" s="3">
        <v>153</v>
      </c>
      <c r="B118" s="50" t="s">
        <v>72</v>
      </c>
      <c r="C118" s="28" t="s">
        <v>177</v>
      </c>
      <c r="E118" s="12" t="s">
        <v>143</v>
      </c>
      <c r="F118" s="19" t="s">
        <v>36</v>
      </c>
      <c r="G118" s="6"/>
      <c r="H118" s="57">
        <v>56.158290000000001</v>
      </c>
      <c r="I118" s="57">
        <v>16.948289999999997</v>
      </c>
      <c r="J118" s="15">
        <v>1.2197199999999997</v>
      </c>
      <c r="K118" s="57">
        <v>7.7512600000000011</v>
      </c>
      <c r="L118" s="15">
        <v>0.15131</v>
      </c>
      <c r="M118" s="57">
        <v>6.4035099999999998</v>
      </c>
      <c r="N118" s="57">
        <v>2.9706899999999998</v>
      </c>
      <c r="O118" s="57">
        <v>1.98011</v>
      </c>
      <c r="P118" s="57">
        <v>3.59368</v>
      </c>
      <c r="Q118" s="73">
        <v>0.33366000000000001</v>
      </c>
      <c r="R118" s="72">
        <f>SUM(H118:Q118)</f>
        <v>97.510519999999985</v>
      </c>
      <c r="T118" s="70"/>
      <c r="U118" s="72">
        <v>57.59202030877892</v>
      </c>
      <c r="V118" s="72">
        <v>17.380982609674806</v>
      </c>
      <c r="W118" s="73">
        <v>1.2508596506593026</v>
      </c>
      <c r="X118" s="72">
        <v>7.9491509328119818</v>
      </c>
      <c r="Y118" s="73">
        <v>0.15517296899391594</v>
      </c>
      <c r="Z118" s="72">
        <v>6.5669926553580771</v>
      </c>
      <c r="AA118" s="72">
        <v>3.0465322005190409</v>
      </c>
      <c r="AB118" s="72">
        <v>2.0306625314555737</v>
      </c>
      <c r="AC118" s="72">
        <v>3.6854272368915195</v>
      </c>
      <c r="AD118" s="73">
        <v>0.34217839425358526</v>
      </c>
      <c r="AE118" s="74">
        <v>99.999979489396694</v>
      </c>
      <c r="AF118" s="80"/>
      <c r="AG118" s="80"/>
      <c r="AH118" s="75">
        <v>13.4</v>
      </c>
      <c r="AI118" s="75">
        <v>16.100000000000001</v>
      </c>
      <c r="AJ118" s="75">
        <v>20.8</v>
      </c>
      <c r="AK118" s="75">
        <v>157.1</v>
      </c>
      <c r="AL118" s="75">
        <v>620.6</v>
      </c>
      <c r="AM118" s="75">
        <v>67.900000000000006</v>
      </c>
      <c r="AN118" s="75">
        <v>328.9</v>
      </c>
      <c r="AO118" s="75">
        <v>211.5</v>
      </c>
      <c r="AP118" s="75">
        <v>34.9</v>
      </c>
      <c r="AQ118" s="76">
        <v>13.3</v>
      </c>
      <c r="AR118" s="75">
        <v>20.2</v>
      </c>
      <c r="AS118" s="75">
        <v>53.7</v>
      </c>
      <c r="AT118" s="75">
        <v>79.3</v>
      </c>
      <c r="AU118" s="75">
        <v>7.9</v>
      </c>
      <c r="AV118" s="75">
        <v>25.5</v>
      </c>
      <c r="AW118" s="75">
        <v>56.5</v>
      </c>
      <c r="AX118" s="75">
        <v>6.1</v>
      </c>
      <c r="AY118" s="75">
        <v>33</v>
      </c>
      <c r="AZ118" s="150" t="s">
        <v>169</v>
      </c>
      <c r="BA118" s="86"/>
    </row>
    <row r="119" spans="1:53" x14ac:dyDescent="0.25">
      <c r="A119" s="27"/>
      <c r="B119" s="7"/>
      <c r="C119" s="28"/>
      <c r="E119" s="27"/>
      <c r="F119" s="6"/>
      <c r="G119" s="6"/>
      <c r="H119" s="56"/>
      <c r="I119" s="56"/>
      <c r="J119" s="56"/>
      <c r="K119" s="56"/>
      <c r="L119" s="56"/>
      <c r="M119" s="56"/>
      <c r="N119" s="91"/>
      <c r="O119" s="91"/>
      <c r="P119" s="93"/>
      <c r="Q119" s="80" t="s">
        <v>157</v>
      </c>
      <c r="R119" s="81">
        <f>AVERAGE(R117:R118)</f>
        <v>98.354759999999999</v>
      </c>
      <c r="S119" s="91" t="s">
        <v>162</v>
      </c>
      <c r="T119" s="18" t="s">
        <v>157</v>
      </c>
      <c r="U119" s="81">
        <f>AVERAGE(U117:U118)</f>
        <v>58.267073370752527</v>
      </c>
      <c r="V119" s="95">
        <f t="shared" ref="V119:AD119" si="60">AVERAGE(V117:V118)</f>
        <v>17.475862125107767</v>
      </c>
      <c r="W119" s="15">
        <f t="shared" si="60"/>
        <v>1.2025525785832123</v>
      </c>
      <c r="X119" s="95">
        <f t="shared" si="60"/>
        <v>7.9010263378865497</v>
      </c>
      <c r="Y119" s="15">
        <f t="shared" si="60"/>
        <v>0.15167997334261163</v>
      </c>
      <c r="Z119" s="95">
        <f t="shared" si="60"/>
        <v>6.418608576794453</v>
      </c>
      <c r="AA119" s="95">
        <f t="shared" si="60"/>
        <v>2.6926327269392245</v>
      </c>
      <c r="AB119" s="95">
        <f t="shared" si="60"/>
        <v>1.9024369825192866</v>
      </c>
      <c r="AC119" s="95">
        <f t="shared" si="60"/>
        <v>3.6824499061099498</v>
      </c>
      <c r="AD119" s="15">
        <f t="shared" si="60"/>
        <v>0.30566716666277582</v>
      </c>
      <c r="AE119" s="80"/>
      <c r="AF119" s="80"/>
      <c r="AG119" s="91" t="s">
        <v>157</v>
      </c>
      <c r="AH119" s="34">
        <f>AVERAGE(AH117:AH118)</f>
        <v>8.1999999999999993</v>
      </c>
      <c r="AI119" s="34">
        <f t="shared" ref="AI119:AX119" si="61">AVERAGE(AI117:AI118)</f>
        <v>14.05</v>
      </c>
      <c r="AJ119" s="34">
        <f t="shared" si="61"/>
        <v>23.4</v>
      </c>
      <c r="AK119" s="34">
        <f t="shared" si="61"/>
        <v>169.05</v>
      </c>
      <c r="AL119" s="34">
        <f t="shared" si="61"/>
        <v>692.8</v>
      </c>
      <c r="AM119" s="34">
        <f t="shared" si="61"/>
        <v>60.45</v>
      </c>
      <c r="AN119" s="34">
        <f t="shared" si="61"/>
        <v>369.45</v>
      </c>
      <c r="AO119" s="34">
        <f t="shared" si="61"/>
        <v>192.75</v>
      </c>
      <c r="AP119" s="34">
        <f t="shared" si="61"/>
        <v>32.950000000000003</v>
      </c>
      <c r="AQ119" s="34">
        <f t="shared" si="61"/>
        <v>12.55</v>
      </c>
      <c r="AR119" s="34">
        <f t="shared" si="61"/>
        <v>20.100000000000001</v>
      </c>
      <c r="AS119" s="34">
        <f t="shared" si="61"/>
        <v>45.35</v>
      </c>
      <c r="AT119" s="34">
        <f t="shared" si="61"/>
        <v>79.150000000000006</v>
      </c>
      <c r="AU119" s="34">
        <f t="shared" si="61"/>
        <v>6.95</v>
      </c>
      <c r="AV119" s="34">
        <f t="shared" si="61"/>
        <v>23.75</v>
      </c>
      <c r="AW119" s="34">
        <f t="shared" si="61"/>
        <v>47.25</v>
      </c>
      <c r="AX119" s="34">
        <f t="shared" si="61"/>
        <v>6.05</v>
      </c>
      <c r="AY119" s="154" t="s">
        <v>169</v>
      </c>
      <c r="AZ119" s="157" t="s">
        <v>169</v>
      </c>
      <c r="BA119" s="86"/>
    </row>
    <row r="120" spans="1:53" s="62" customFormat="1" ht="13.5" thickBot="1" x14ac:dyDescent="0.3">
      <c r="A120" s="96"/>
      <c r="B120" s="92"/>
      <c r="C120" s="28"/>
      <c r="E120" s="96"/>
      <c r="F120" s="6"/>
      <c r="G120" s="6"/>
      <c r="H120" s="91"/>
      <c r="I120" s="91"/>
      <c r="J120" s="91"/>
      <c r="K120" s="91"/>
      <c r="L120" s="91"/>
      <c r="M120" s="91"/>
      <c r="N120" s="91"/>
      <c r="O120" s="91"/>
      <c r="P120" s="93"/>
      <c r="Q120" s="16" t="s">
        <v>158</v>
      </c>
      <c r="R120" s="16">
        <f>STDEV(R117:R118)</f>
        <v>1.1939356578978808</v>
      </c>
      <c r="S120" s="95"/>
      <c r="T120" s="17" t="s">
        <v>158</v>
      </c>
      <c r="U120" s="95">
        <f>STDEV(U117:U118)</f>
        <v>0.9546691955645551</v>
      </c>
      <c r="V120" s="95">
        <f t="shared" ref="V120:AD120" si="62">STDEV(V117:V118)</f>
        <v>0.13417989751668072</v>
      </c>
      <c r="W120" s="15">
        <f t="shared" si="62"/>
        <v>6.8316516488541534E-2</v>
      </c>
      <c r="X120" s="95">
        <f t="shared" si="62"/>
        <v>6.8058454827257475E-2</v>
      </c>
      <c r="Y120" s="15">
        <f t="shared" si="62"/>
        <v>4.9398418233847843E-3</v>
      </c>
      <c r="Z120" s="95">
        <f t="shared" si="62"/>
        <v>0.20984677634491269</v>
      </c>
      <c r="AA120" s="95">
        <f t="shared" si="62"/>
        <v>0.50048943525327394</v>
      </c>
      <c r="AB120" s="95">
        <f t="shared" si="62"/>
        <v>0.18133831034843209</v>
      </c>
      <c r="AC120" s="95">
        <f t="shared" si="62"/>
        <v>4.2105815709670685E-3</v>
      </c>
      <c r="AD120" s="15">
        <f t="shared" si="62"/>
        <v>5.1634673237813816E-2</v>
      </c>
      <c r="AE120" s="91"/>
      <c r="AF120" s="91"/>
      <c r="AG120" s="16" t="s">
        <v>158</v>
      </c>
      <c r="AH120" s="34">
        <f>STDEV(AH117:AH118)</f>
        <v>7.3539105243400948</v>
      </c>
      <c r="AI120" s="34">
        <f t="shared" ref="AI120:AX120" si="63">STDEV(AI117:AI118)</f>
        <v>2.89913780286484</v>
      </c>
      <c r="AJ120" s="34">
        <f t="shared" si="63"/>
        <v>3.6769552621700754</v>
      </c>
      <c r="AK120" s="34">
        <f t="shared" si="63"/>
        <v>16.899852070358488</v>
      </c>
      <c r="AL120" s="34">
        <f t="shared" si="63"/>
        <v>102.10621920333885</v>
      </c>
      <c r="AM120" s="34">
        <f t="shared" si="63"/>
        <v>10.535891039679564</v>
      </c>
      <c r="AN120" s="34">
        <f t="shared" si="63"/>
        <v>57.346359954228845</v>
      </c>
      <c r="AO120" s="34">
        <f t="shared" si="63"/>
        <v>26.516504294495533</v>
      </c>
      <c r="AP120" s="34">
        <f t="shared" si="63"/>
        <v>2.7577164466275343</v>
      </c>
      <c r="AQ120" s="34">
        <f t="shared" si="63"/>
        <v>1.0606601717798212</v>
      </c>
      <c r="AR120" s="34">
        <f t="shared" si="63"/>
        <v>0.141421356237309</v>
      </c>
      <c r="AS120" s="34">
        <f t="shared" si="63"/>
        <v>11.80868324581537</v>
      </c>
      <c r="AT120" s="34">
        <f t="shared" si="63"/>
        <v>0.21213203435596226</v>
      </c>
      <c r="AU120" s="34">
        <f t="shared" si="63"/>
        <v>1.3435028842544376</v>
      </c>
      <c r="AV120" s="34">
        <f t="shared" si="63"/>
        <v>2.4748737341529163</v>
      </c>
      <c r="AW120" s="34">
        <f t="shared" si="63"/>
        <v>13.08147545195113</v>
      </c>
      <c r="AX120" s="34">
        <f t="shared" si="63"/>
        <v>7.0710678118654502E-2</v>
      </c>
      <c r="AY120" s="154" t="s">
        <v>169</v>
      </c>
      <c r="AZ120" s="156" t="s">
        <v>169</v>
      </c>
      <c r="BA120" s="93"/>
    </row>
    <row r="121" spans="1:53" x14ac:dyDescent="0.25">
      <c r="A121" s="109"/>
      <c r="B121" s="109"/>
      <c r="C121" s="119"/>
      <c r="D121" s="103"/>
      <c r="E121" s="109"/>
      <c r="F121" s="103"/>
      <c r="G121" s="103"/>
      <c r="H121" s="103"/>
      <c r="I121" s="103"/>
      <c r="J121" s="103"/>
      <c r="K121" s="103"/>
      <c r="L121" s="103"/>
      <c r="M121" s="103"/>
      <c r="N121" s="103"/>
      <c r="O121" s="103"/>
      <c r="P121" s="103"/>
      <c r="Q121" s="103"/>
      <c r="R121" s="103"/>
      <c r="S121" s="103"/>
      <c r="T121" s="129"/>
      <c r="U121" s="103"/>
      <c r="V121" s="103"/>
      <c r="W121" s="103"/>
      <c r="X121" s="103"/>
      <c r="Y121" s="103"/>
      <c r="Z121" s="103"/>
      <c r="AA121" s="103"/>
      <c r="AB121" s="103"/>
      <c r="AC121" s="103"/>
      <c r="AD121" s="103"/>
      <c r="AE121" s="103"/>
      <c r="AF121" s="103"/>
      <c r="AG121" s="103"/>
      <c r="AH121" s="109"/>
      <c r="AI121" s="109"/>
      <c r="AJ121" s="109"/>
      <c r="AK121" s="109"/>
      <c r="AL121" s="109"/>
      <c r="AM121" s="109"/>
      <c r="AN121" s="109"/>
      <c r="AO121" s="109"/>
      <c r="AP121" s="109"/>
      <c r="AQ121" s="109"/>
      <c r="AR121" s="109"/>
      <c r="AS121" s="109"/>
      <c r="AT121" s="109"/>
      <c r="AU121" s="109"/>
      <c r="AV121" s="109"/>
      <c r="AW121" s="109"/>
      <c r="AX121" s="109"/>
      <c r="AY121" s="100"/>
      <c r="AZ121" s="148"/>
      <c r="BA121" s="86"/>
    </row>
    <row r="122" spans="1:53" ht="15" x14ac:dyDescent="0.25">
      <c r="A122" s="19" t="s">
        <v>178</v>
      </c>
      <c r="B122" s="19" t="s">
        <v>73</v>
      </c>
      <c r="C122" s="11" t="s">
        <v>179</v>
      </c>
      <c r="E122" s="13" t="s">
        <v>144</v>
      </c>
      <c r="F122" s="13" t="s">
        <v>40</v>
      </c>
      <c r="G122" s="6"/>
      <c r="H122" s="57">
        <v>60.205340000000007</v>
      </c>
      <c r="I122" s="57">
        <v>16.662199999999999</v>
      </c>
      <c r="J122" s="15">
        <v>0.87339</v>
      </c>
      <c r="K122" s="57">
        <v>6.1884099999999993</v>
      </c>
      <c r="L122" s="15">
        <v>0.10278000000000001</v>
      </c>
      <c r="M122" s="57">
        <v>5.9583300000000001</v>
      </c>
      <c r="N122" s="57">
        <v>2.6936800000000001</v>
      </c>
      <c r="O122" s="57">
        <v>2.2004700000000001</v>
      </c>
      <c r="P122" s="57">
        <v>3.1019300000000003</v>
      </c>
      <c r="Q122" s="15">
        <v>0.17373000000000002</v>
      </c>
      <c r="R122" s="57">
        <f>SUM(H122:Q122)</f>
        <v>98.160260000000008</v>
      </c>
      <c r="T122" s="69"/>
      <c r="U122" s="81">
        <v>61.333720998701509</v>
      </c>
      <c r="V122" s="81">
        <v>16.974486416397021</v>
      </c>
      <c r="W122" s="15">
        <v>0.88975925695388325</v>
      </c>
      <c r="X122" s="81">
        <v>6.3043944667628207</v>
      </c>
      <c r="Y122" s="15">
        <v>0.10470632412750333</v>
      </c>
      <c r="Z122" s="81">
        <v>6.0700022595702166</v>
      </c>
      <c r="AA122" s="81">
        <v>2.7441655105640508</v>
      </c>
      <c r="AB122" s="81">
        <v>2.2417116662078933</v>
      </c>
      <c r="AC122" s="81">
        <v>3.1600670169374045</v>
      </c>
      <c r="AD122" s="15">
        <v>0.17698608377769171</v>
      </c>
      <c r="AE122" s="81">
        <v>100</v>
      </c>
      <c r="AF122" s="80"/>
      <c r="AG122" s="80"/>
      <c r="AH122" s="20">
        <v>8.7698699999999992</v>
      </c>
      <c r="AI122" s="20">
        <v>30.55818</v>
      </c>
      <c r="AJ122" s="20">
        <v>18.705129999999997</v>
      </c>
      <c r="AK122" s="20">
        <v>146.00934999999998</v>
      </c>
      <c r="AL122" s="20">
        <v>650.07617000000005</v>
      </c>
      <c r="AM122" s="20">
        <v>78.155209999999997</v>
      </c>
      <c r="AN122" s="20">
        <v>267.15536000000003</v>
      </c>
      <c r="AO122" s="20">
        <v>188.90343000000001</v>
      </c>
      <c r="AP122" s="20">
        <v>29.279519999999998</v>
      </c>
      <c r="AQ122" s="21">
        <v>8.1057699999999997</v>
      </c>
      <c r="AR122" s="20">
        <v>19.131910000000005</v>
      </c>
      <c r="AS122" s="20">
        <v>23.975559999999998</v>
      </c>
      <c r="AT122" s="20">
        <v>78.972719999999995</v>
      </c>
      <c r="AU122" s="20">
        <v>13.44502</v>
      </c>
      <c r="AV122" s="20">
        <v>24.17634</v>
      </c>
      <c r="AW122" s="20">
        <v>49.374899999999997</v>
      </c>
      <c r="AX122" s="20">
        <v>10.598699999999999</v>
      </c>
      <c r="AY122" s="20">
        <v>26.223519999999997</v>
      </c>
      <c r="AZ122" s="149" t="s">
        <v>169</v>
      </c>
      <c r="BA122" s="86"/>
    </row>
    <row r="123" spans="1:53" x14ac:dyDescent="0.25">
      <c r="A123" s="91" t="s">
        <v>178</v>
      </c>
      <c r="B123" s="19" t="s">
        <v>73</v>
      </c>
      <c r="C123" s="11" t="s">
        <v>179</v>
      </c>
      <c r="E123" s="46" t="s">
        <v>145</v>
      </c>
      <c r="F123" s="13" t="s">
        <v>40</v>
      </c>
      <c r="G123" s="6"/>
      <c r="H123" s="57">
        <v>60.06908</v>
      </c>
      <c r="I123" s="57">
        <v>16.519890000000004</v>
      </c>
      <c r="J123" s="15">
        <v>0.90837000000000001</v>
      </c>
      <c r="K123" s="57">
        <v>6.36632</v>
      </c>
      <c r="L123" s="15">
        <v>0.11939999999999999</v>
      </c>
      <c r="M123" s="57">
        <v>5.9294400000000005</v>
      </c>
      <c r="N123" s="57">
        <v>2.7634200000000004</v>
      </c>
      <c r="O123" s="57">
        <v>2.2091500000000002</v>
      </c>
      <c r="P123" s="57">
        <v>3.2277100000000005</v>
      </c>
      <c r="Q123" s="73">
        <v>0.18112999999999999</v>
      </c>
      <c r="R123" s="72">
        <f>SUM(H123:Q123)</f>
        <v>98.293909999999997</v>
      </c>
      <c r="T123" s="70"/>
      <c r="U123" s="72">
        <v>61.111700612988123</v>
      </c>
      <c r="V123" s="72">
        <v>16.806626168396399</v>
      </c>
      <c r="W123" s="73">
        <v>0.92413660215571847</v>
      </c>
      <c r="X123" s="72">
        <v>6.4768203849048218</v>
      </c>
      <c r="Y123" s="73">
        <v>0.12147242896329995</v>
      </c>
      <c r="Z123" s="72">
        <v>6.0323574471704298</v>
      </c>
      <c r="AA123" s="72">
        <v>2.811384754152114</v>
      </c>
      <c r="AB123" s="72">
        <v>2.2474942750776727</v>
      </c>
      <c r="AC123" s="72">
        <v>3.2837334479826881</v>
      </c>
      <c r="AD123" s="73">
        <v>0.18427387820873131</v>
      </c>
      <c r="AE123" s="72">
        <v>100</v>
      </c>
      <c r="AF123" s="80"/>
      <c r="AG123" s="80"/>
      <c r="AH123" s="75">
        <v>10.423680000000001</v>
      </c>
      <c r="AI123" s="75">
        <v>31.425349999999998</v>
      </c>
      <c r="AJ123" s="75">
        <v>19.78415</v>
      </c>
      <c r="AK123" s="75">
        <v>146.8766</v>
      </c>
      <c r="AL123" s="75">
        <v>632.93236999999999</v>
      </c>
      <c r="AM123" s="75">
        <v>78.95881</v>
      </c>
      <c r="AN123" s="75">
        <v>266.52463</v>
      </c>
      <c r="AO123" s="75">
        <v>186.81907999999999</v>
      </c>
      <c r="AP123" s="75">
        <v>28.00892</v>
      </c>
      <c r="AQ123" s="76">
        <v>8.319090000000001</v>
      </c>
      <c r="AR123" s="75">
        <v>18.650120000000001</v>
      </c>
      <c r="AS123" s="75">
        <v>26.05077</v>
      </c>
      <c r="AT123" s="75">
        <v>73.086120000000008</v>
      </c>
      <c r="AU123" s="75">
        <v>9.8646400000000014</v>
      </c>
      <c r="AV123" s="75">
        <v>24.66235</v>
      </c>
      <c r="AW123" s="75">
        <v>48.706100000000006</v>
      </c>
      <c r="AX123" s="75">
        <v>9.9617699999999996</v>
      </c>
      <c r="AY123" s="75">
        <v>26.044119999999999</v>
      </c>
      <c r="AZ123" s="150" t="s">
        <v>169</v>
      </c>
      <c r="BA123" s="86"/>
    </row>
    <row r="124" spans="1:53" x14ac:dyDescent="0.25">
      <c r="A124" s="1"/>
      <c r="B124" s="33"/>
      <c r="C124" s="11"/>
      <c r="E124" s="27"/>
      <c r="F124" s="6"/>
      <c r="G124" s="6"/>
      <c r="H124" s="56"/>
      <c r="I124" s="56"/>
      <c r="J124" s="56"/>
      <c r="K124" s="56"/>
      <c r="L124" s="56"/>
      <c r="M124" s="56"/>
      <c r="N124" s="91"/>
      <c r="O124" s="92"/>
      <c r="P124" s="91"/>
      <c r="Q124" s="80" t="s">
        <v>157</v>
      </c>
      <c r="R124" s="57">
        <f>AVERAGE(R122:R123)</f>
        <v>98.227085000000002</v>
      </c>
      <c r="S124" s="91" t="s">
        <v>162</v>
      </c>
      <c r="T124" s="18" t="s">
        <v>157</v>
      </c>
      <c r="U124" s="81">
        <f>AVERAGE(U122:U123)</f>
        <v>61.222710805844812</v>
      </c>
      <c r="V124" s="95">
        <f t="shared" ref="V124:AD124" si="64">AVERAGE(V122:V123)</f>
        <v>16.89055629239671</v>
      </c>
      <c r="W124" s="15">
        <f t="shared" si="64"/>
        <v>0.90694792955480086</v>
      </c>
      <c r="X124" s="95">
        <f t="shared" si="64"/>
        <v>6.3906074258338208</v>
      </c>
      <c r="Y124" s="15">
        <f t="shared" si="64"/>
        <v>0.11308937654540163</v>
      </c>
      <c r="Z124" s="95">
        <f t="shared" si="64"/>
        <v>6.0511798533703232</v>
      </c>
      <c r="AA124" s="95">
        <f t="shared" si="64"/>
        <v>2.7777751323580824</v>
      </c>
      <c r="AB124" s="95">
        <f t="shared" si="64"/>
        <v>2.244602970642783</v>
      </c>
      <c r="AC124" s="95">
        <f t="shared" si="64"/>
        <v>3.2219002324600465</v>
      </c>
      <c r="AD124" s="15">
        <f t="shared" si="64"/>
        <v>0.18062998099321151</v>
      </c>
      <c r="AE124" s="80"/>
      <c r="AF124" s="80"/>
      <c r="AG124" s="91" t="s">
        <v>157</v>
      </c>
      <c r="AH124" s="34">
        <f>AVERAGE(AH122:AH123)</f>
        <v>9.5967750000000009</v>
      </c>
      <c r="AI124" s="34">
        <f t="shared" ref="AI124:AY124" si="65">AVERAGE(AI122:AI123)</f>
        <v>30.991765000000001</v>
      </c>
      <c r="AJ124" s="34">
        <f t="shared" si="65"/>
        <v>19.244639999999997</v>
      </c>
      <c r="AK124" s="34">
        <f t="shared" si="65"/>
        <v>146.44297499999999</v>
      </c>
      <c r="AL124" s="34">
        <f t="shared" si="65"/>
        <v>641.50427000000002</v>
      </c>
      <c r="AM124" s="34">
        <f t="shared" si="65"/>
        <v>78.557009999999991</v>
      </c>
      <c r="AN124" s="34">
        <f t="shared" si="65"/>
        <v>266.83999500000004</v>
      </c>
      <c r="AO124" s="34">
        <f t="shared" si="65"/>
        <v>187.861255</v>
      </c>
      <c r="AP124" s="34">
        <f t="shared" si="65"/>
        <v>28.644219999999997</v>
      </c>
      <c r="AQ124" s="34">
        <f t="shared" si="65"/>
        <v>8.2124300000000012</v>
      </c>
      <c r="AR124" s="34">
        <f t="shared" si="65"/>
        <v>18.891015000000003</v>
      </c>
      <c r="AS124" s="34">
        <f t="shared" si="65"/>
        <v>25.013165000000001</v>
      </c>
      <c r="AT124" s="34">
        <f t="shared" si="65"/>
        <v>76.029420000000002</v>
      </c>
      <c r="AU124" s="34">
        <f t="shared" si="65"/>
        <v>11.65483</v>
      </c>
      <c r="AV124" s="34">
        <f t="shared" si="65"/>
        <v>24.419345</v>
      </c>
      <c r="AW124" s="34">
        <f t="shared" si="65"/>
        <v>49.040500000000002</v>
      </c>
      <c r="AX124" s="34">
        <f t="shared" si="65"/>
        <v>10.280234999999999</v>
      </c>
      <c r="AY124" s="34">
        <f t="shared" si="65"/>
        <v>26.13382</v>
      </c>
      <c r="AZ124" s="149" t="s">
        <v>169</v>
      </c>
      <c r="BA124" s="86"/>
    </row>
    <row r="125" spans="1:53" s="62" customFormat="1" ht="13.5" thickBot="1" x14ac:dyDescent="0.3">
      <c r="A125" s="97"/>
      <c r="B125" s="33"/>
      <c r="C125" s="11"/>
      <c r="E125" s="96"/>
      <c r="F125" s="6"/>
      <c r="G125" s="6"/>
      <c r="H125" s="91"/>
      <c r="I125" s="91"/>
      <c r="J125" s="91"/>
      <c r="K125" s="91"/>
      <c r="L125" s="91"/>
      <c r="M125" s="91"/>
      <c r="N125" s="91"/>
      <c r="O125" s="92"/>
      <c r="P125" s="91"/>
      <c r="Q125" s="16" t="s">
        <v>158</v>
      </c>
      <c r="R125" s="16">
        <f>STDEV(R122:R123)</f>
        <v>9.4504821305574097E-2</v>
      </c>
      <c r="S125" s="95"/>
      <c r="T125" s="17" t="s">
        <v>158</v>
      </c>
      <c r="U125" s="95">
        <f>STDEV(U122:U123)</f>
        <v>0.15699212029958765</v>
      </c>
      <c r="V125" s="95">
        <f t="shared" ref="V125:AD125" si="66">STDEV(V122:V123)</f>
        <v>0.11869511965289538</v>
      </c>
      <c r="W125" s="15">
        <f t="shared" si="66"/>
        <v>2.4308453911408505E-2</v>
      </c>
      <c r="X125" s="95">
        <f t="shared" si="66"/>
        <v>0.12192353597052556</v>
      </c>
      <c r="Y125" s="15">
        <f t="shared" si="66"/>
        <v>1.1855426423476355E-2</v>
      </c>
      <c r="Z125" s="95">
        <f t="shared" si="66"/>
        <v>2.6618902124384666E-2</v>
      </c>
      <c r="AA125" s="95">
        <f t="shared" si="66"/>
        <v>4.7531182967349837E-2</v>
      </c>
      <c r="AB125" s="95">
        <f t="shared" si="66"/>
        <v>4.0889219447705176E-3</v>
      </c>
      <c r="AC125" s="95">
        <f t="shared" si="66"/>
        <v>8.7445371997258561E-2</v>
      </c>
      <c r="AD125" s="15">
        <f t="shared" si="66"/>
        <v>5.153248862081663E-3</v>
      </c>
      <c r="AE125" s="91"/>
      <c r="AF125" s="91"/>
      <c r="AG125" s="16" t="s">
        <v>158</v>
      </c>
      <c r="AH125" s="34">
        <f>STDEV(AH122:AH123)</f>
        <v>1.1694202657941255</v>
      </c>
      <c r="AI125" s="34">
        <f t="shared" ref="AI125:AY125" si="67">STDEV(AI122:AI123)</f>
        <v>0.61318178744153706</v>
      </c>
      <c r="AJ125" s="34">
        <f t="shared" si="67"/>
        <v>0.76298235903591094</v>
      </c>
      <c r="AK125" s="34">
        <f t="shared" si="67"/>
        <v>0.6132383559840423</v>
      </c>
      <c r="AL125" s="34">
        <f t="shared" si="67"/>
        <v>12.122497235305973</v>
      </c>
      <c r="AM125" s="34">
        <f t="shared" si="67"/>
        <v>0.56823100936151172</v>
      </c>
      <c r="AN125" s="34">
        <f t="shared" si="67"/>
        <v>0.4459934600978111</v>
      </c>
      <c r="AO125" s="34">
        <f t="shared" si="67"/>
        <v>1.4738580193662008</v>
      </c>
      <c r="AP125" s="34">
        <f t="shared" si="67"/>
        <v>0.89844987617562599</v>
      </c>
      <c r="AQ125" s="34">
        <f t="shared" si="67"/>
        <v>0.15084001856271523</v>
      </c>
      <c r="AR125" s="34">
        <f t="shared" si="67"/>
        <v>0.34067697610786934</v>
      </c>
      <c r="AS125" s="34">
        <f t="shared" si="67"/>
        <v>1.4673950633861368</v>
      </c>
      <c r="AT125" s="34">
        <f t="shared" si="67"/>
        <v>4.1624547781327212</v>
      </c>
      <c r="AU125" s="34">
        <f t="shared" si="67"/>
        <v>2.5317109772246882</v>
      </c>
      <c r="AV125" s="34">
        <f t="shared" si="67"/>
        <v>0.34366096672447416</v>
      </c>
      <c r="AW125" s="34">
        <f t="shared" si="67"/>
        <v>0.47291301525755614</v>
      </c>
      <c r="AX125" s="34">
        <f t="shared" si="67"/>
        <v>0.4503775221411474</v>
      </c>
      <c r="AY125" s="34">
        <f t="shared" si="67"/>
        <v>0.12685495654486489</v>
      </c>
      <c r="AZ125" s="152" t="s">
        <v>169</v>
      </c>
      <c r="BA125" s="93"/>
    </row>
    <row r="126" spans="1:53" x14ac:dyDescent="0.25">
      <c r="A126" s="109"/>
      <c r="B126" s="109"/>
      <c r="C126" s="119"/>
      <c r="D126" s="103"/>
      <c r="E126" s="109"/>
      <c r="F126" s="103"/>
      <c r="G126" s="103"/>
      <c r="H126" s="103"/>
      <c r="I126" s="103"/>
      <c r="J126" s="103"/>
      <c r="K126" s="103"/>
      <c r="L126" s="103"/>
      <c r="M126" s="103"/>
      <c r="N126" s="103"/>
      <c r="O126" s="103"/>
      <c r="P126" s="103"/>
      <c r="Q126" s="103"/>
      <c r="R126" s="103"/>
      <c r="S126" s="103"/>
      <c r="T126" s="129"/>
      <c r="U126" s="103"/>
      <c r="V126" s="103"/>
      <c r="W126" s="103"/>
      <c r="X126" s="103"/>
      <c r="Y126" s="103"/>
      <c r="Z126" s="103"/>
      <c r="AA126" s="103"/>
      <c r="AB126" s="103"/>
      <c r="AC126" s="103"/>
      <c r="AD126" s="103"/>
      <c r="AE126" s="103"/>
      <c r="AF126" s="103"/>
      <c r="AG126" s="103"/>
      <c r="AH126" s="109"/>
      <c r="AI126" s="109"/>
      <c r="AJ126" s="109"/>
      <c r="AK126" s="109"/>
      <c r="AL126" s="109"/>
      <c r="AM126" s="109"/>
      <c r="AN126" s="109"/>
      <c r="AO126" s="109"/>
      <c r="AP126" s="109"/>
      <c r="AQ126" s="109"/>
      <c r="AR126" s="109"/>
      <c r="AS126" s="109"/>
      <c r="AT126" s="109"/>
      <c r="AU126" s="109"/>
      <c r="AV126" s="109"/>
      <c r="AW126" s="109"/>
      <c r="AX126" s="109"/>
      <c r="AY126" s="100"/>
      <c r="AZ126" s="148"/>
      <c r="BA126" s="86"/>
    </row>
    <row r="127" spans="1:53" ht="13.5" thickBot="1" x14ac:dyDescent="0.3">
      <c r="A127" s="91" t="s">
        <v>178</v>
      </c>
      <c r="B127" s="19" t="s">
        <v>74</v>
      </c>
      <c r="C127" s="11" t="s">
        <v>188</v>
      </c>
      <c r="E127" s="13" t="s">
        <v>146</v>
      </c>
      <c r="F127" s="13" t="s">
        <v>40</v>
      </c>
      <c r="G127" s="6"/>
      <c r="H127" s="57">
        <v>60.470649999999999</v>
      </c>
      <c r="I127" s="57">
        <v>16.432469999999999</v>
      </c>
      <c r="J127" s="15">
        <v>0.94620000000000004</v>
      </c>
      <c r="K127" s="57">
        <v>6.4801700000000002</v>
      </c>
      <c r="L127" s="15">
        <v>0.12103000000000001</v>
      </c>
      <c r="M127" s="57">
        <v>5.8157399999999999</v>
      </c>
      <c r="N127" s="57">
        <v>2.5885600000000002</v>
      </c>
      <c r="O127" s="57">
        <v>2.26186</v>
      </c>
      <c r="P127" s="57">
        <v>3.2649500000000002</v>
      </c>
      <c r="Q127" s="15">
        <v>0.18339</v>
      </c>
      <c r="R127" s="57">
        <v>98.565010000000001</v>
      </c>
      <c r="S127" s="56"/>
      <c r="T127" s="158"/>
      <c r="U127" s="81">
        <v>61.351031162072623</v>
      </c>
      <c r="V127" s="81">
        <v>16.671707333058656</v>
      </c>
      <c r="W127" s="15">
        <v>0.95997555319073169</v>
      </c>
      <c r="X127" s="81">
        <v>6.5745136128936634</v>
      </c>
      <c r="Y127" s="15">
        <v>0.12279205369126429</v>
      </c>
      <c r="Z127" s="81">
        <v>5.9004102977314155</v>
      </c>
      <c r="AA127" s="81">
        <v>2.6262463728254071</v>
      </c>
      <c r="AB127" s="81">
        <v>2.2947900071232175</v>
      </c>
      <c r="AC127" s="81">
        <v>3.3124838114458672</v>
      </c>
      <c r="AD127" s="15">
        <v>0.18605994155532474</v>
      </c>
      <c r="AE127" s="81">
        <v>100.00001014558818</v>
      </c>
      <c r="AF127" s="80"/>
      <c r="AG127" s="80"/>
      <c r="AH127" s="20">
        <v>9.1797400000000007</v>
      </c>
      <c r="AI127" s="20">
        <v>21.383659999999999</v>
      </c>
      <c r="AJ127" s="20">
        <v>18.967769999999998</v>
      </c>
      <c r="AK127" s="20">
        <v>147.07248000000001</v>
      </c>
      <c r="AL127" s="20">
        <v>654.47551999999996</v>
      </c>
      <c r="AM127" s="20">
        <v>78.436390000000003</v>
      </c>
      <c r="AN127" s="20">
        <v>269.70269999999999</v>
      </c>
      <c r="AO127" s="20">
        <v>193.69570999999999</v>
      </c>
      <c r="AP127" s="20">
        <v>28.100560000000002</v>
      </c>
      <c r="AQ127" s="21">
        <v>8.4149799999999999</v>
      </c>
      <c r="AR127" s="20">
        <v>18.722759999999997</v>
      </c>
      <c r="AS127" s="20">
        <v>29.67521</v>
      </c>
      <c r="AT127" s="20">
        <v>74.851050000000001</v>
      </c>
      <c r="AU127" s="20">
        <v>8.8172899999999998</v>
      </c>
      <c r="AV127" s="20">
        <v>26.928299999999997</v>
      </c>
      <c r="AW127" s="20">
        <v>48.450739999999996</v>
      </c>
      <c r="AX127" s="20">
        <v>10.290719999999999</v>
      </c>
      <c r="AY127" s="20">
        <v>21.750229999999998</v>
      </c>
      <c r="AZ127" s="152" t="s">
        <v>169</v>
      </c>
      <c r="BA127" s="86"/>
    </row>
    <row r="128" spans="1:53" s="62" customFormat="1" x14ac:dyDescent="0.25">
      <c r="A128" s="109"/>
      <c r="B128" s="109"/>
      <c r="C128" s="119"/>
      <c r="D128" s="103"/>
      <c r="E128" s="109"/>
      <c r="F128" s="103"/>
      <c r="G128" s="103"/>
      <c r="H128" s="103"/>
      <c r="I128" s="103"/>
      <c r="J128" s="103"/>
      <c r="K128" s="103"/>
      <c r="L128" s="103"/>
      <c r="M128" s="103"/>
      <c r="N128" s="103"/>
      <c r="O128" s="103"/>
      <c r="P128" s="103"/>
      <c r="Q128" s="103"/>
      <c r="R128" s="103"/>
      <c r="S128" s="103"/>
      <c r="T128" s="129"/>
      <c r="U128" s="103"/>
      <c r="V128" s="103"/>
      <c r="W128" s="103"/>
      <c r="X128" s="103"/>
      <c r="Y128" s="103"/>
      <c r="Z128" s="103"/>
      <c r="AA128" s="103"/>
      <c r="AB128" s="103"/>
      <c r="AC128" s="103"/>
      <c r="AD128" s="103"/>
      <c r="AE128" s="103"/>
      <c r="AF128" s="103"/>
      <c r="AG128" s="103"/>
      <c r="AH128" s="109"/>
      <c r="AI128" s="109"/>
      <c r="AJ128" s="109"/>
      <c r="AK128" s="109"/>
      <c r="AL128" s="109"/>
      <c r="AM128" s="109"/>
      <c r="AN128" s="109"/>
      <c r="AO128" s="109"/>
      <c r="AP128" s="109"/>
      <c r="AQ128" s="109"/>
      <c r="AR128" s="109"/>
      <c r="AS128" s="109"/>
      <c r="AT128" s="109"/>
      <c r="AU128" s="109"/>
      <c r="AV128" s="109"/>
      <c r="AW128" s="109"/>
      <c r="AX128" s="109"/>
      <c r="AY128" s="100"/>
      <c r="AZ128" s="148"/>
      <c r="BA128" s="86"/>
    </row>
    <row r="129" spans="1:53" ht="13.5" thickBot="1" x14ac:dyDescent="0.3">
      <c r="A129" s="91" t="s">
        <v>178</v>
      </c>
      <c r="B129" s="19" t="s">
        <v>75</v>
      </c>
      <c r="C129" s="11" t="s">
        <v>180</v>
      </c>
      <c r="E129" s="13" t="s">
        <v>147</v>
      </c>
      <c r="F129" s="13" t="s">
        <v>61</v>
      </c>
      <c r="G129" s="6"/>
      <c r="H129" s="57">
        <v>52.661270000000002</v>
      </c>
      <c r="I129" s="57">
        <v>17.328880000000002</v>
      </c>
      <c r="J129" s="15">
        <v>0.95047999999999999</v>
      </c>
      <c r="K129" s="57">
        <v>7.7994900000000005</v>
      </c>
      <c r="L129" s="15">
        <v>0.12282000000000001</v>
      </c>
      <c r="M129" s="57">
        <v>6.9315600000000011</v>
      </c>
      <c r="N129" s="57">
        <v>2.3898999999999999</v>
      </c>
      <c r="O129" s="57">
        <v>1.4687999999999999</v>
      </c>
      <c r="P129" s="57">
        <v>3.46252</v>
      </c>
      <c r="Q129" s="15">
        <v>0.28968000000000005</v>
      </c>
      <c r="R129" s="57">
        <v>93.4054</v>
      </c>
      <c r="S129" s="56"/>
      <c r="T129" s="158"/>
      <c r="U129" s="81">
        <v>56.379256445558823</v>
      </c>
      <c r="V129" s="81">
        <v>18.552332092148848</v>
      </c>
      <c r="W129" s="15">
        <v>1.01758570703621</v>
      </c>
      <c r="X129" s="81">
        <v>8.3501489207262107</v>
      </c>
      <c r="Y129" s="15">
        <v>0.13149132705389627</v>
      </c>
      <c r="Z129" s="81">
        <v>7.4209414016748507</v>
      </c>
      <c r="AA129" s="81">
        <v>2.558631513809694</v>
      </c>
      <c r="AB129" s="81">
        <v>1.5725000910011626</v>
      </c>
      <c r="AC129" s="81">
        <v>3.7069805385984109</v>
      </c>
      <c r="AD129" s="15">
        <v>0.310131962391896</v>
      </c>
      <c r="AE129" s="16">
        <v>100</v>
      </c>
      <c r="AF129" s="80"/>
      <c r="AG129" s="80"/>
      <c r="AH129" s="20">
        <v>0</v>
      </c>
      <c r="AI129" s="20">
        <v>2.2999999999999998</v>
      </c>
      <c r="AJ129" s="20">
        <v>15</v>
      </c>
      <c r="AK129" s="20">
        <v>112.5</v>
      </c>
      <c r="AL129" s="20">
        <v>607.70000000000005</v>
      </c>
      <c r="AM129" s="20">
        <v>36.6</v>
      </c>
      <c r="AN129" s="20">
        <v>349.2</v>
      </c>
      <c r="AO129" s="20">
        <v>146.9</v>
      </c>
      <c r="AP129" s="20">
        <v>29.1</v>
      </c>
      <c r="AQ129" s="21">
        <v>10.6</v>
      </c>
      <c r="AR129" s="20">
        <v>18.100000000000001</v>
      </c>
      <c r="AS129" s="20">
        <v>17.100000000000001</v>
      </c>
      <c r="AT129" s="20">
        <v>80.5</v>
      </c>
      <c r="AU129" s="20">
        <v>7.3</v>
      </c>
      <c r="AV129" s="20">
        <v>25.2</v>
      </c>
      <c r="AW129" s="20">
        <v>45.4</v>
      </c>
      <c r="AX129" s="20">
        <v>7.2</v>
      </c>
      <c r="AY129" s="20">
        <v>24.9</v>
      </c>
      <c r="AZ129" s="152" t="s">
        <v>169</v>
      </c>
      <c r="BA129" s="86"/>
    </row>
    <row r="130" spans="1:53" s="62" customFormat="1" x14ac:dyDescent="0.25">
      <c r="A130" s="109"/>
      <c r="B130" s="109"/>
      <c r="C130" s="119"/>
      <c r="D130" s="103"/>
      <c r="E130" s="109"/>
      <c r="F130" s="103"/>
      <c r="G130" s="103"/>
      <c r="H130" s="103"/>
      <c r="I130" s="103"/>
      <c r="J130" s="103"/>
      <c r="K130" s="103"/>
      <c r="L130" s="103"/>
      <c r="M130" s="103"/>
      <c r="N130" s="103"/>
      <c r="O130" s="103"/>
      <c r="P130" s="103"/>
      <c r="Q130" s="103"/>
      <c r="R130" s="103"/>
      <c r="S130" s="103"/>
      <c r="T130" s="129"/>
      <c r="U130" s="103"/>
      <c r="V130" s="103"/>
      <c r="W130" s="103"/>
      <c r="X130" s="103"/>
      <c r="Y130" s="103"/>
      <c r="Z130" s="103"/>
      <c r="AA130" s="103"/>
      <c r="AB130" s="103"/>
      <c r="AC130" s="103"/>
      <c r="AD130" s="103"/>
      <c r="AE130" s="103"/>
      <c r="AF130" s="103"/>
      <c r="AG130" s="103"/>
      <c r="AH130" s="109"/>
      <c r="AI130" s="109"/>
      <c r="AJ130" s="109"/>
      <c r="AK130" s="109"/>
      <c r="AL130" s="109"/>
      <c r="AM130" s="109"/>
      <c r="AN130" s="109"/>
      <c r="AO130" s="109"/>
      <c r="AP130" s="109"/>
      <c r="AQ130" s="109"/>
      <c r="AR130" s="109"/>
      <c r="AS130" s="109"/>
      <c r="AT130" s="109"/>
      <c r="AU130" s="109"/>
      <c r="AV130" s="109"/>
      <c r="AW130" s="109"/>
      <c r="AX130" s="109"/>
      <c r="AY130" s="100"/>
      <c r="AZ130" s="148"/>
      <c r="BA130" s="86"/>
    </row>
    <row r="131" spans="1:53" x14ac:dyDescent="0.25">
      <c r="A131" s="91" t="s">
        <v>178</v>
      </c>
      <c r="B131" s="19" t="s">
        <v>76</v>
      </c>
      <c r="C131" s="11" t="s">
        <v>181</v>
      </c>
      <c r="E131" s="46" t="s">
        <v>148</v>
      </c>
      <c r="F131" s="13" t="s">
        <v>61</v>
      </c>
      <c r="G131" s="37"/>
      <c r="H131" s="23">
        <v>56.989019999999996</v>
      </c>
      <c r="I131" s="23">
        <v>16.82818</v>
      </c>
      <c r="J131" s="24">
        <v>1.1734800000000001</v>
      </c>
      <c r="K131" s="23">
        <v>7.1461799999999993</v>
      </c>
      <c r="L131" s="24">
        <v>0.16383</v>
      </c>
      <c r="M131" s="23">
        <v>6.4730500000000006</v>
      </c>
      <c r="N131" s="23">
        <v>2.3371399999999998</v>
      </c>
      <c r="O131" s="23">
        <v>1.9257599999999997</v>
      </c>
      <c r="P131" s="23">
        <v>3.5994799999999998</v>
      </c>
      <c r="Q131" s="24">
        <v>0.37339</v>
      </c>
      <c r="R131" s="23">
        <f>SUM(H131:Q131)</f>
        <v>97.009510000000006</v>
      </c>
      <c r="S131" s="56"/>
      <c r="T131" s="17"/>
      <c r="U131" s="81">
        <v>58.745807498666878</v>
      </c>
      <c r="V131" s="81">
        <v>17.346938459950987</v>
      </c>
      <c r="W131" s="15">
        <v>1.2096545998428403</v>
      </c>
      <c r="X131" s="81">
        <v>7.3664736580980552</v>
      </c>
      <c r="Y131" s="15">
        <v>0.16888034997805884</v>
      </c>
      <c r="Z131" s="81">
        <v>6.6725932333850571</v>
      </c>
      <c r="AA131" s="81">
        <v>2.4091864807893573</v>
      </c>
      <c r="AB131" s="81">
        <v>1.985124963521617</v>
      </c>
      <c r="AC131" s="81">
        <v>3.7104403475494308</v>
      </c>
      <c r="AD131" s="15">
        <v>0.38490040821770977</v>
      </c>
      <c r="AE131" s="16">
        <v>100</v>
      </c>
      <c r="AF131" s="80"/>
      <c r="AG131" s="80"/>
      <c r="AH131" s="20">
        <v>0.83018867924528195</v>
      </c>
      <c r="AI131" s="20">
        <v>4.9000000000000004</v>
      </c>
      <c r="AJ131" s="20">
        <v>18</v>
      </c>
      <c r="AK131" s="20">
        <v>124.1</v>
      </c>
      <c r="AL131" s="20">
        <v>595.6</v>
      </c>
      <c r="AM131" s="20">
        <v>64.599999999999994</v>
      </c>
      <c r="AN131" s="20">
        <v>319.8</v>
      </c>
      <c r="AO131" s="20">
        <v>224.3</v>
      </c>
      <c r="AP131" s="20">
        <v>37</v>
      </c>
      <c r="AQ131" s="21">
        <v>13.6</v>
      </c>
      <c r="AR131" s="20">
        <v>17.399999999999999</v>
      </c>
      <c r="AS131" s="20">
        <v>48.8</v>
      </c>
      <c r="AT131" s="20">
        <v>79.900000000000006</v>
      </c>
      <c r="AU131" s="20">
        <v>7.7</v>
      </c>
      <c r="AV131" s="20">
        <v>33</v>
      </c>
      <c r="AW131" s="20">
        <v>65.099999999999994</v>
      </c>
      <c r="AX131" s="20">
        <v>8.4</v>
      </c>
      <c r="AY131" s="20">
        <v>34</v>
      </c>
      <c r="AZ131" s="149" t="s">
        <v>169</v>
      </c>
      <c r="BA131" s="86"/>
    </row>
    <row r="132" spans="1:53" x14ac:dyDescent="0.25">
      <c r="A132" s="91" t="s">
        <v>178</v>
      </c>
      <c r="B132" s="27" t="s">
        <v>76</v>
      </c>
      <c r="C132" s="11" t="s">
        <v>181</v>
      </c>
      <c r="E132" s="46" t="s">
        <v>149</v>
      </c>
      <c r="F132" s="13" t="s">
        <v>61</v>
      </c>
      <c r="G132" s="37"/>
      <c r="H132" s="23">
        <v>55.115380000000002</v>
      </c>
      <c r="I132" s="23">
        <v>16.504380000000001</v>
      </c>
      <c r="J132" s="24">
        <v>1.1926600000000001</v>
      </c>
      <c r="K132" s="23">
        <v>7.8916300000000001</v>
      </c>
      <c r="L132" s="24">
        <v>0.16664000000000001</v>
      </c>
      <c r="M132" s="23">
        <v>6.697169999999999</v>
      </c>
      <c r="N132" s="23">
        <v>3.00562</v>
      </c>
      <c r="O132" s="23">
        <v>1.7376999999999998</v>
      </c>
      <c r="P132" s="23">
        <v>3.3613200000000001</v>
      </c>
      <c r="Q132" s="24">
        <v>0.35366999999999998</v>
      </c>
      <c r="R132" s="45">
        <f>SUM(H132:Q132)</f>
        <v>96.026170000000008</v>
      </c>
      <c r="S132" s="56"/>
      <c r="T132" s="17"/>
      <c r="U132" s="81">
        <v>57.396201744149366</v>
      </c>
      <c r="V132" s="81">
        <v>17.187375359511336</v>
      </c>
      <c r="W132" s="15">
        <v>1.2420154587009502</v>
      </c>
      <c r="X132" s="81">
        <v>8.2182067432027388</v>
      </c>
      <c r="Y132" s="15">
        <v>0.17353600861764992</v>
      </c>
      <c r="Z132" s="81">
        <v>6.9743167956905072</v>
      </c>
      <c r="AA132" s="81">
        <v>3.1300005894225933</v>
      </c>
      <c r="AB132" s="81">
        <v>1.8096106707566624</v>
      </c>
      <c r="AC132" s="81">
        <v>3.5004204061850634</v>
      </c>
      <c r="AD132" s="15">
        <v>0.36830580993641526</v>
      </c>
      <c r="AE132" s="16">
        <v>99.999989586173285</v>
      </c>
      <c r="AF132" s="80"/>
      <c r="AG132" s="80"/>
      <c r="AH132" s="20">
        <v>5.030188679245283</v>
      </c>
      <c r="AI132" s="20">
        <v>16</v>
      </c>
      <c r="AJ132" s="20">
        <v>19.600000000000001</v>
      </c>
      <c r="AK132" s="20">
        <v>151</v>
      </c>
      <c r="AL132" s="20">
        <v>557.4</v>
      </c>
      <c r="AM132" s="20">
        <v>55.4</v>
      </c>
      <c r="AN132" s="20">
        <v>312.3</v>
      </c>
      <c r="AO132" s="20">
        <v>202.3</v>
      </c>
      <c r="AP132" s="20">
        <v>32.6</v>
      </c>
      <c r="AQ132" s="21">
        <v>12.5</v>
      </c>
      <c r="AR132" s="20">
        <v>18.3</v>
      </c>
      <c r="AS132" s="20">
        <v>52.5</v>
      </c>
      <c r="AT132" s="20">
        <v>78.5</v>
      </c>
      <c r="AU132" s="20">
        <v>6.2</v>
      </c>
      <c r="AV132" s="20">
        <v>25.4</v>
      </c>
      <c r="AW132" s="20">
        <v>57.5</v>
      </c>
      <c r="AX132" s="20">
        <v>6.9</v>
      </c>
      <c r="AY132" s="20">
        <v>31</v>
      </c>
      <c r="AZ132" s="149" t="s">
        <v>169</v>
      </c>
      <c r="BA132" s="86"/>
    </row>
    <row r="133" spans="1:53" ht="15" x14ac:dyDescent="0.25">
      <c r="A133" s="91" t="s">
        <v>178</v>
      </c>
      <c r="B133" s="27" t="s">
        <v>76</v>
      </c>
      <c r="C133" s="11" t="s">
        <v>181</v>
      </c>
      <c r="E133" s="46" t="s">
        <v>150</v>
      </c>
      <c r="F133" s="13" t="s">
        <v>77</v>
      </c>
      <c r="G133" s="37"/>
      <c r="H133" s="23">
        <v>55.676850000000002</v>
      </c>
      <c r="I133" s="23">
        <v>16.82865</v>
      </c>
      <c r="J133" s="24">
        <v>1.2097799999999999</v>
      </c>
      <c r="K133" s="23">
        <v>8.1956100000000003</v>
      </c>
      <c r="L133" s="24">
        <v>0.1653</v>
      </c>
      <c r="M133" s="23">
        <v>7.0667900000000001</v>
      </c>
      <c r="N133" s="23">
        <v>3.41736</v>
      </c>
      <c r="O133" s="23">
        <v>1.6567000000000001</v>
      </c>
      <c r="P133" s="23">
        <v>3.3406599999999997</v>
      </c>
      <c r="Q133" s="24">
        <v>0.34410999999999997</v>
      </c>
      <c r="R133" s="45">
        <f>SUM(H133:Q133)</f>
        <v>97.901809999999998</v>
      </c>
      <c r="T133" s="69"/>
      <c r="U133" s="81">
        <v>56.870098404728004</v>
      </c>
      <c r="V133" s="81">
        <v>17.189316233205108</v>
      </c>
      <c r="W133" s="15">
        <v>1.2357076172246064</v>
      </c>
      <c r="X133" s="81">
        <v>8.3712556868208754</v>
      </c>
      <c r="Y133" s="15">
        <v>0.16884265662122658</v>
      </c>
      <c r="Z133" s="81">
        <v>7.2182431783685272</v>
      </c>
      <c r="AA133" s="81">
        <v>3.490599764253568</v>
      </c>
      <c r="AB133" s="81">
        <v>1.692205863426413</v>
      </c>
      <c r="AC133" s="81">
        <v>3.4122559544359752</v>
      </c>
      <c r="AD133" s="15">
        <v>0.35148485523248796</v>
      </c>
      <c r="AE133" s="81">
        <v>100.00001021431679</v>
      </c>
      <c r="AF133" s="80"/>
      <c r="AG133" s="80"/>
      <c r="AH133" s="20">
        <v>14.139447915695239</v>
      </c>
      <c r="AI133" s="20">
        <v>27.3</v>
      </c>
      <c r="AJ133" s="20">
        <v>20.5</v>
      </c>
      <c r="AK133" s="20">
        <v>162.69999999999999</v>
      </c>
      <c r="AL133" s="20">
        <v>557.29999999999995</v>
      </c>
      <c r="AM133" s="20">
        <v>48.5</v>
      </c>
      <c r="AN133" s="20">
        <v>318.5</v>
      </c>
      <c r="AO133" s="20">
        <v>189.9</v>
      </c>
      <c r="AP133" s="20">
        <v>30.8</v>
      </c>
      <c r="AQ133" s="21">
        <v>10.8</v>
      </c>
      <c r="AR133" s="20">
        <v>17.399999999999999</v>
      </c>
      <c r="AS133" s="20">
        <v>56.8</v>
      </c>
      <c r="AT133" s="20">
        <v>82.8</v>
      </c>
      <c r="AU133" s="20">
        <v>6</v>
      </c>
      <c r="AV133" s="20">
        <v>26.5</v>
      </c>
      <c r="AW133" s="20">
        <v>54.8</v>
      </c>
      <c r="AX133" s="20">
        <v>7.2</v>
      </c>
      <c r="AY133" s="20">
        <v>29.6</v>
      </c>
      <c r="AZ133" s="143">
        <v>1.6</v>
      </c>
      <c r="BA133" s="86"/>
    </row>
    <row r="134" spans="1:53" x14ac:dyDescent="0.25">
      <c r="A134" s="91" t="s">
        <v>178</v>
      </c>
      <c r="B134" s="27" t="s">
        <v>76</v>
      </c>
      <c r="C134" s="11" t="s">
        <v>181</v>
      </c>
      <c r="E134" s="46" t="s">
        <v>151</v>
      </c>
      <c r="F134" s="13" t="s">
        <v>77</v>
      </c>
      <c r="G134" s="37"/>
      <c r="H134" s="23">
        <v>55.507359999999998</v>
      </c>
      <c r="I134" s="23">
        <v>17.05424</v>
      </c>
      <c r="J134" s="24">
        <v>1.1969500000000002</v>
      </c>
      <c r="K134" s="23">
        <v>8.0116599999999991</v>
      </c>
      <c r="L134" s="24">
        <v>0.16116</v>
      </c>
      <c r="M134" s="23">
        <v>6.7123699999999999</v>
      </c>
      <c r="N134" s="23">
        <v>3.2291400000000001</v>
      </c>
      <c r="O134" s="23">
        <v>1.7178899999999997</v>
      </c>
      <c r="P134" s="23">
        <v>3.6533800000000003</v>
      </c>
      <c r="Q134" s="73">
        <v>0.34150999999999998</v>
      </c>
      <c r="R134" s="72">
        <f>SUM(H134:Q134)</f>
        <v>97.585659999999976</v>
      </c>
      <c r="T134" s="17"/>
      <c r="U134" s="72">
        <v>56.880634855376847</v>
      </c>
      <c r="V134" s="72">
        <v>17.47616889320555</v>
      </c>
      <c r="W134" s="73">
        <v>1.2265630339858233</v>
      </c>
      <c r="X134" s="72">
        <v>8.2098717547624034</v>
      </c>
      <c r="Y134" s="73">
        <v>0.16514716450741906</v>
      </c>
      <c r="Z134" s="72">
        <v>6.8784367871969749</v>
      </c>
      <c r="AA134" s="72">
        <v>3.3090302481849538</v>
      </c>
      <c r="AB134" s="72">
        <v>1.7603913032740759</v>
      </c>
      <c r="AC134" s="72">
        <v>3.7437661198071153</v>
      </c>
      <c r="AD134" s="73">
        <v>0.34995909748652693</v>
      </c>
      <c r="AE134" s="72">
        <v>99.999969257787697</v>
      </c>
      <c r="AF134" s="80"/>
      <c r="AG134" s="80"/>
      <c r="AH134" s="75">
        <v>11.41325188846405</v>
      </c>
      <c r="AI134" s="75">
        <v>22.6</v>
      </c>
      <c r="AJ134" s="75">
        <v>19.399999999999999</v>
      </c>
      <c r="AK134" s="75">
        <v>156.80000000000001</v>
      </c>
      <c r="AL134" s="75">
        <v>589.29999999999995</v>
      </c>
      <c r="AM134" s="75">
        <v>56.3</v>
      </c>
      <c r="AN134" s="75">
        <v>315.10000000000002</v>
      </c>
      <c r="AO134" s="75">
        <v>192.7</v>
      </c>
      <c r="AP134" s="75">
        <v>31.5</v>
      </c>
      <c r="AQ134" s="76">
        <v>11</v>
      </c>
      <c r="AR134" s="75">
        <v>18.399999999999999</v>
      </c>
      <c r="AS134" s="75">
        <v>51.1</v>
      </c>
      <c r="AT134" s="75">
        <v>81.8</v>
      </c>
      <c r="AU134" s="75">
        <v>5.8</v>
      </c>
      <c r="AV134" s="75">
        <v>25</v>
      </c>
      <c r="AW134" s="75">
        <v>51.5</v>
      </c>
      <c r="AX134" s="75">
        <v>6.9</v>
      </c>
      <c r="AY134" s="75">
        <v>29.1</v>
      </c>
      <c r="AZ134" s="145">
        <v>3.3</v>
      </c>
      <c r="BA134" s="86"/>
    </row>
    <row r="135" spans="1:53" s="62" customFormat="1" x14ac:dyDescent="0.25">
      <c r="A135" s="56"/>
      <c r="B135" s="60"/>
      <c r="C135" s="11"/>
      <c r="E135" s="46"/>
      <c r="F135" s="13"/>
      <c r="G135" s="37"/>
      <c r="H135" s="45"/>
      <c r="I135" s="45"/>
      <c r="J135" s="24"/>
      <c r="K135" s="45"/>
      <c r="L135" s="24"/>
      <c r="M135" s="45"/>
      <c r="N135" s="45"/>
      <c r="O135" s="45"/>
      <c r="P135" s="45"/>
      <c r="Q135" s="56" t="s">
        <v>157</v>
      </c>
      <c r="R135" s="57">
        <f>AVERAGE(R131:R134)</f>
        <v>97.130787499999997</v>
      </c>
      <c r="S135" s="91" t="s">
        <v>163</v>
      </c>
      <c r="T135" s="18" t="s">
        <v>157</v>
      </c>
      <c r="U135" s="81">
        <f>AVERAGE(U131:U134)</f>
        <v>57.473185625730274</v>
      </c>
      <c r="V135" s="95">
        <f t="shared" ref="V135:AD135" si="68">AVERAGE(V131:V134)</f>
        <v>17.299949736468246</v>
      </c>
      <c r="W135" s="15">
        <f t="shared" si="68"/>
        <v>1.228485177438555</v>
      </c>
      <c r="X135" s="95">
        <f t="shared" si="68"/>
        <v>8.0414519607210178</v>
      </c>
      <c r="Y135" s="15">
        <f t="shared" si="68"/>
        <v>0.16910154493108859</v>
      </c>
      <c r="Z135" s="95">
        <f t="shared" si="68"/>
        <v>6.9358974986602666</v>
      </c>
      <c r="AA135" s="95">
        <f t="shared" si="68"/>
        <v>3.084704270662618</v>
      </c>
      <c r="AB135" s="95">
        <f t="shared" si="68"/>
        <v>1.811833200244692</v>
      </c>
      <c r="AC135" s="95">
        <f t="shared" si="68"/>
        <v>3.5917207069943959</v>
      </c>
      <c r="AD135" s="15">
        <f t="shared" si="68"/>
        <v>0.36366254271828502</v>
      </c>
      <c r="AE135" s="81"/>
      <c r="AF135" s="80"/>
      <c r="AG135" s="91" t="s">
        <v>157</v>
      </c>
      <c r="AH135" s="20">
        <f>AVERAGE(AH131:AH134)</f>
        <v>7.853269290662463</v>
      </c>
      <c r="AI135" s="20">
        <f t="shared" ref="AI135:AY135" si="69">AVERAGE(AI131:AI134)</f>
        <v>17.700000000000003</v>
      </c>
      <c r="AJ135" s="20">
        <f t="shared" si="69"/>
        <v>19.375</v>
      </c>
      <c r="AK135" s="20">
        <f t="shared" si="69"/>
        <v>148.65</v>
      </c>
      <c r="AL135" s="20">
        <f t="shared" si="69"/>
        <v>574.9</v>
      </c>
      <c r="AM135" s="20">
        <f t="shared" si="69"/>
        <v>56.2</v>
      </c>
      <c r="AN135" s="20">
        <f t="shared" si="69"/>
        <v>316.42500000000001</v>
      </c>
      <c r="AO135" s="20">
        <f t="shared" si="69"/>
        <v>202.3</v>
      </c>
      <c r="AP135" s="20">
        <f t="shared" si="69"/>
        <v>32.974999999999994</v>
      </c>
      <c r="AQ135" s="21">
        <f t="shared" si="69"/>
        <v>11.975000000000001</v>
      </c>
      <c r="AR135" s="20">
        <f t="shared" si="69"/>
        <v>17.875</v>
      </c>
      <c r="AS135" s="20">
        <f t="shared" si="69"/>
        <v>52.3</v>
      </c>
      <c r="AT135" s="20">
        <f t="shared" si="69"/>
        <v>80.75</v>
      </c>
      <c r="AU135" s="20">
        <f t="shared" si="69"/>
        <v>6.4249999999999998</v>
      </c>
      <c r="AV135" s="20">
        <f t="shared" si="69"/>
        <v>27.475000000000001</v>
      </c>
      <c r="AW135" s="20">
        <f t="shared" si="69"/>
        <v>57.224999999999994</v>
      </c>
      <c r="AX135" s="20">
        <f t="shared" si="69"/>
        <v>7.35</v>
      </c>
      <c r="AY135" s="20">
        <f t="shared" si="69"/>
        <v>30.924999999999997</v>
      </c>
      <c r="AZ135" s="143">
        <f>AVERAGE(AZ133:AZ134)</f>
        <v>2.4500000000000002</v>
      </c>
      <c r="BA135" s="86"/>
    </row>
    <row r="136" spans="1:53" s="62" customFormat="1" ht="13.5" thickBot="1" x14ac:dyDescent="0.3">
      <c r="A136" s="91"/>
      <c r="B136" s="96"/>
      <c r="C136" s="11"/>
      <c r="E136" s="46"/>
      <c r="F136" s="13"/>
      <c r="G136" s="37"/>
      <c r="H136" s="45"/>
      <c r="I136" s="45"/>
      <c r="J136" s="24"/>
      <c r="K136" s="45"/>
      <c r="L136" s="24"/>
      <c r="M136" s="45"/>
      <c r="N136" s="45"/>
      <c r="O136" s="45"/>
      <c r="P136" s="45"/>
      <c r="Q136" s="16" t="s">
        <v>158</v>
      </c>
      <c r="R136" s="38">
        <f>STDEV(R131:R134)</f>
        <v>0.82386745294676222</v>
      </c>
      <c r="S136" s="95"/>
      <c r="T136" s="17" t="s">
        <v>158</v>
      </c>
      <c r="U136" s="95">
        <f>STDEV(U131:U134)</f>
        <v>0.88323714465267145</v>
      </c>
      <c r="V136" s="95">
        <f t="shared" ref="V136:AD136" si="70">STDEV(V131:V134)</f>
        <v>0.13925264058209119</v>
      </c>
      <c r="W136" s="15">
        <f t="shared" si="70"/>
        <v>1.4065530391039568E-2</v>
      </c>
      <c r="X136" s="95">
        <f t="shared" si="70"/>
        <v>0.45606055406280893</v>
      </c>
      <c r="Y136" s="15">
        <f t="shared" si="70"/>
        <v>3.4359638670374551E-3</v>
      </c>
      <c r="Z136" s="95">
        <f t="shared" si="70"/>
        <v>0.22644056961905268</v>
      </c>
      <c r="AA136" s="95">
        <f t="shared" si="70"/>
        <v>0.47379648825111198</v>
      </c>
      <c r="AB136" s="95">
        <f t="shared" si="70"/>
        <v>0.12515582731821484</v>
      </c>
      <c r="AC136" s="95">
        <f t="shared" si="70"/>
        <v>0.16099223889123421</v>
      </c>
      <c r="AD136" s="15">
        <f t="shared" si="70"/>
        <v>1.6418357054956818E-2</v>
      </c>
      <c r="AE136" s="95"/>
      <c r="AF136" s="91"/>
      <c r="AG136" s="16" t="s">
        <v>158</v>
      </c>
      <c r="AH136" s="20">
        <f>STDEV(AH131:AH134)</f>
        <v>6.0410529770753438</v>
      </c>
      <c r="AI136" s="20">
        <f t="shared" ref="AI136:AY136" si="71">STDEV(AI131:AI134)</f>
        <v>9.7108187090481692</v>
      </c>
      <c r="AJ136" s="20">
        <f t="shared" si="71"/>
        <v>1.03400515794974</v>
      </c>
      <c r="AK136" s="20">
        <f t="shared" si="71"/>
        <v>17.049437918398759</v>
      </c>
      <c r="AL136" s="20">
        <f t="shared" si="71"/>
        <v>20.427595714294604</v>
      </c>
      <c r="AM136" s="20">
        <f t="shared" si="71"/>
        <v>6.5954529791363674</v>
      </c>
      <c r="AN136" s="20">
        <f t="shared" si="71"/>
        <v>3.3895673273541327</v>
      </c>
      <c r="AO136" s="20">
        <f t="shared" si="71"/>
        <v>15.598290504624757</v>
      </c>
      <c r="AP136" s="20">
        <f t="shared" si="71"/>
        <v>2.7837325063063556</v>
      </c>
      <c r="AQ136" s="21">
        <f t="shared" si="71"/>
        <v>1.3225606476327147</v>
      </c>
      <c r="AR136" s="20">
        <f t="shared" si="71"/>
        <v>0.5500000000000006</v>
      </c>
      <c r="AS136" s="20">
        <f t="shared" si="71"/>
        <v>3.3655113529249405</v>
      </c>
      <c r="AT136" s="20">
        <f t="shared" si="71"/>
        <v>1.922671752189296</v>
      </c>
      <c r="AU136" s="20">
        <f t="shared" si="71"/>
        <v>0.86554414483991948</v>
      </c>
      <c r="AV136" s="20">
        <f t="shared" si="71"/>
        <v>3.7375348381876585</v>
      </c>
      <c r="AW136" s="20">
        <f t="shared" si="71"/>
        <v>5.7950409834616332</v>
      </c>
      <c r="AX136" s="20">
        <f t="shared" si="71"/>
        <v>0.71414284285428509</v>
      </c>
      <c r="AY136" s="20">
        <f t="shared" si="71"/>
        <v>2.2020823478395766</v>
      </c>
      <c r="AZ136" s="151">
        <f>STDEV(AZ133:AZ134)</f>
        <v>1.2020815280171295</v>
      </c>
      <c r="BA136" s="93"/>
    </row>
    <row r="137" spans="1:53" x14ac:dyDescent="0.25">
      <c r="A137" s="109"/>
      <c r="B137" s="109"/>
      <c r="C137" s="119"/>
      <c r="D137" s="103"/>
      <c r="E137" s="109"/>
      <c r="F137" s="103"/>
      <c r="G137" s="103"/>
      <c r="H137" s="103"/>
      <c r="I137" s="103"/>
      <c r="J137" s="103"/>
      <c r="K137" s="103"/>
      <c r="L137" s="103"/>
      <c r="M137" s="103"/>
      <c r="N137" s="103"/>
      <c r="O137" s="103"/>
      <c r="P137" s="103"/>
      <c r="Q137" s="103"/>
      <c r="R137" s="103"/>
      <c r="S137" s="103"/>
      <c r="T137" s="129"/>
      <c r="U137" s="103"/>
      <c r="V137" s="103"/>
      <c r="W137" s="103"/>
      <c r="X137" s="103"/>
      <c r="Y137" s="103"/>
      <c r="Z137" s="103"/>
      <c r="AA137" s="103"/>
      <c r="AB137" s="103"/>
      <c r="AC137" s="103"/>
      <c r="AD137" s="103"/>
      <c r="AE137" s="103"/>
      <c r="AF137" s="103"/>
      <c r="AG137" s="103"/>
      <c r="AH137" s="109"/>
      <c r="AI137" s="109"/>
      <c r="AJ137" s="109"/>
      <c r="AK137" s="109"/>
      <c r="AL137" s="109"/>
      <c r="AM137" s="109"/>
      <c r="AN137" s="109"/>
      <c r="AO137" s="109"/>
      <c r="AP137" s="109"/>
      <c r="AQ137" s="109"/>
      <c r="AR137" s="109"/>
      <c r="AS137" s="109"/>
      <c r="AT137" s="109"/>
      <c r="AU137" s="109"/>
      <c r="AV137" s="109"/>
      <c r="AW137" s="109"/>
      <c r="AX137" s="109"/>
      <c r="AY137" s="100"/>
      <c r="AZ137" s="91"/>
      <c r="BA137" s="86"/>
    </row>
    <row r="138" spans="1:53" ht="14.25" x14ac:dyDescent="0.2">
      <c r="A138" s="53" t="s">
        <v>154</v>
      </c>
      <c r="B138" s="44"/>
      <c r="D138" s="6" t="s">
        <v>153</v>
      </c>
      <c r="E138" s="163" t="s">
        <v>182</v>
      </c>
      <c r="F138" s="6"/>
      <c r="G138" s="6"/>
      <c r="H138" s="19"/>
      <c r="I138" s="19"/>
      <c r="J138" s="19"/>
      <c r="K138" s="19"/>
      <c r="L138" s="19"/>
      <c r="M138" s="19"/>
      <c r="N138" s="91"/>
      <c r="O138" s="92"/>
      <c r="P138" s="91"/>
      <c r="Q138" s="32"/>
      <c r="R138" s="16"/>
      <c r="S138" s="19"/>
      <c r="T138" s="38"/>
      <c r="U138" s="16"/>
      <c r="V138" s="16"/>
      <c r="W138" s="16"/>
      <c r="X138" s="16"/>
      <c r="Y138" s="16"/>
      <c r="Z138" s="16"/>
      <c r="AA138" s="16"/>
      <c r="AB138" s="16"/>
      <c r="AC138" s="16"/>
      <c r="AD138" s="16"/>
      <c r="AE138" s="80"/>
      <c r="AF138" s="80"/>
      <c r="AG138" s="80"/>
      <c r="AH138" s="34"/>
      <c r="AI138" s="34"/>
      <c r="AJ138" s="34"/>
      <c r="AK138" s="34"/>
      <c r="AL138" s="34"/>
      <c r="AM138" s="34"/>
      <c r="AN138" s="34"/>
      <c r="AO138" s="34"/>
      <c r="AP138" s="34"/>
      <c r="AQ138" s="21"/>
      <c r="AR138" s="80"/>
      <c r="AS138" s="80"/>
      <c r="AT138" s="80"/>
      <c r="AU138" s="80"/>
      <c r="AV138" s="80"/>
      <c r="AW138" s="80"/>
      <c r="AX138" s="80"/>
      <c r="AY138" s="80"/>
      <c r="AZ138" s="80"/>
      <c r="BA138" s="86"/>
    </row>
    <row r="139" spans="1:53" ht="14.25" x14ac:dyDescent="0.2">
      <c r="A139" s="54" t="s">
        <v>155</v>
      </c>
      <c r="B139" s="48"/>
      <c r="D139" s="37" t="s">
        <v>152</v>
      </c>
      <c r="E139" s="164" t="s">
        <v>152</v>
      </c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U139" s="86"/>
      <c r="V139" s="86"/>
      <c r="W139" s="86"/>
      <c r="X139" s="86"/>
      <c r="Y139" s="86"/>
      <c r="Z139" s="86"/>
      <c r="AA139" s="86"/>
      <c r="AB139" s="86"/>
      <c r="AC139" s="86"/>
      <c r="AD139" s="86"/>
      <c r="AE139" s="86"/>
      <c r="AF139" s="86"/>
      <c r="AG139" s="86"/>
      <c r="AH139" s="86"/>
      <c r="AI139" s="86"/>
      <c r="AJ139" s="86"/>
      <c r="AK139" s="86"/>
      <c r="AL139" s="86"/>
      <c r="AM139" s="86"/>
      <c r="AN139" s="86"/>
      <c r="AO139" s="86"/>
      <c r="AP139" s="86"/>
      <c r="AQ139" s="86"/>
      <c r="AR139" s="86"/>
      <c r="AS139" s="86"/>
      <c r="AT139" s="86"/>
      <c r="AU139" s="86"/>
      <c r="AV139" s="86"/>
      <c r="AW139" s="86"/>
      <c r="AX139" s="86"/>
      <c r="AY139" s="86"/>
      <c r="AZ139" s="86"/>
      <c r="BA139" s="86"/>
    </row>
    <row r="140" spans="1:53" x14ac:dyDescent="0.25">
      <c r="F140" s="48"/>
      <c r="Z140" s="86"/>
      <c r="AA140" s="86"/>
      <c r="AB140" s="86"/>
      <c r="AC140" s="86"/>
      <c r="AD140" s="86"/>
      <c r="AE140" s="86"/>
      <c r="AF140" s="86"/>
      <c r="AG140" s="86"/>
      <c r="AH140" s="86"/>
      <c r="AI140" s="86"/>
      <c r="AJ140" s="86"/>
      <c r="AK140" s="86"/>
      <c r="AL140" s="86"/>
      <c r="AM140" s="86"/>
      <c r="AN140" s="86"/>
      <c r="AO140" s="86"/>
      <c r="AP140" s="86"/>
      <c r="AQ140" s="86"/>
      <c r="AR140" s="86"/>
      <c r="AS140" s="86"/>
      <c r="AT140" s="86"/>
      <c r="AU140" s="86"/>
      <c r="AV140" s="86"/>
      <c r="AW140" s="86"/>
      <c r="AX140" s="86"/>
      <c r="AY140" s="86"/>
      <c r="AZ140" s="86"/>
      <c r="BA140" s="86"/>
    </row>
  </sheetData>
  <mergeCells count="2">
    <mergeCell ref="A1:AD1"/>
    <mergeCell ref="AH2:AJ2"/>
  </mergeCells>
  <printOptions gridLines="1"/>
  <pageMargins left="0.25" right="0.25" top="0.75" bottom="0.75" header="0.3" footer="0.3"/>
  <pageSetup paperSize="5" scale="4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Rock Geochemistry</vt:lpstr>
      <vt:lpstr>'Rock Geochemistry'!Print_Titles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Eric</dc:creator>
  <cp:lastModifiedBy>CZAJKOWSKI, JESSICA (DNR)</cp:lastModifiedBy>
  <cp:lastPrinted>2016-01-19T17:11:47Z</cp:lastPrinted>
  <dcterms:created xsi:type="dcterms:W3CDTF">2015-04-07T02:38:58Z</dcterms:created>
  <dcterms:modified xsi:type="dcterms:W3CDTF">2017-11-02T17:38:10Z</dcterms:modified>
</cp:coreProperties>
</file>